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1570" windowHeight="7350"/>
  </bookViews>
  <sheets>
    <sheet name="Príjmy obce" sheetId="1" r:id="rId1"/>
    <sheet name="Výdavky obce" sheetId="2" r:id="rId2"/>
    <sheet name="FO obce" sheetId="3" r:id="rId3"/>
    <sheet name="PríjmyZŠ23" sheetId="10" r:id="rId4"/>
    <sheet name="VýdavkyZŠ23" sheetId="11" r:id="rId5"/>
    <sheet name="FO ZŠ23" sheetId="12" r:id="rId6"/>
    <sheet name="Rekapituácia" sheetId="4" r:id="rId7"/>
  </sheets>
  <calcPr calcId="152511"/>
</workbook>
</file>

<file path=xl/calcChain.xml><?xml version="1.0" encoding="utf-8"?>
<calcChain xmlns="http://schemas.openxmlformats.org/spreadsheetml/2006/main">
  <c r="G4" i="12" l="1"/>
  <c r="H4" i="12"/>
  <c r="H7" i="12" s="1"/>
  <c r="I4" i="12"/>
  <c r="I7" i="12" s="1"/>
  <c r="K4" i="12"/>
  <c r="L4" i="12"/>
  <c r="M4" i="12"/>
  <c r="M7" i="12" s="1"/>
  <c r="G7" i="12"/>
  <c r="K7" i="12"/>
  <c r="L7" i="12"/>
  <c r="G8" i="11"/>
  <c r="H8" i="11"/>
  <c r="I8" i="11"/>
  <c r="J8" i="11"/>
  <c r="K8" i="11"/>
  <c r="L8" i="11"/>
  <c r="M8" i="11"/>
  <c r="G26" i="11"/>
  <c r="H26" i="11"/>
  <c r="I26" i="11"/>
  <c r="J26" i="11"/>
  <c r="K26" i="11"/>
  <c r="L26" i="11"/>
  <c r="M26" i="11"/>
  <c r="M7" i="11" s="1"/>
  <c r="M99" i="11" s="1"/>
  <c r="G68" i="11"/>
  <c r="H68" i="11"/>
  <c r="I68" i="11"/>
  <c r="J68" i="11"/>
  <c r="K68" i="11"/>
  <c r="L68" i="11"/>
  <c r="M68" i="11"/>
  <c r="G80" i="11"/>
  <c r="H80" i="11"/>
  <c r="I80" i="11"/>
  <c r="J80" i="11"/>
  <c r="K80" i="11"/>
  <c r="L80" i="11"/>
  <c r="M80" i="11"/>
  <c r="G96" i="11"/>
  <c r="H96" i="11"/>
  <c r="I96" i="11"/>
  <c r="J96" i="11"/>
  <c r="K96" i="11"/>
  <c r="L96" i="11"/>
  <c r="M96" i="11"/>
  <c r="L57" i="10"/>
  <c r="L58" i="10" s="1"/>
  <c r="K57" i="10"/>
  <c r="K58" i="10" s="1"/>
  <c r="J57" i="10"/>
  <c r="J58" i="10" s="1"/>
  <c r="I57" i="10"/>
  <c r="I58" i="10" s="1"/>
  <c r="H57" i="10"/>
  <c r="H58" i="10" s="1"/>
  <c r="G57" i="10"/>
  <c r="G58" i="10" s="1"/>
  <c r="F57" i="10"/>
  <c r="F58" i="10" s="1"/>
  <c r="L48" i="10"/>
  <c r="L49" i="10" s="1"/>
  <c r="K48" i="10"/>
  <c r="K49" i="10" s="1"/>
  <c r="J48" i="10"/>
  <c r="J49" i="10" s="1"/>
  <c r="I48" i="10"/>
  <c r="I49" i="10" s="1"/>
  <c r="H48" i="10"/>
  <c r="H49" i="10" s="1"/>
  <c r="G48" i="10"/>
  <c r="G49" i="10" s="1"/>
  <c r="F48" i="10"/>
  <c r="F49" i="10" s="1"/>
  <c r="H41" i="10"/>
  <c r="L40" i="10"/>
  <c r="K40" i="10"/>
  <c r="J40" i="10"/>
  <c r="J41" i="10" s="1"/>
  <c r="I40" i="10"/>
  <c r="H40" i="10"/>
  <c r="G40" i="10"/>
  <c r="F40" i="10"/>
  <c r="L37" i="10"/>
  <c r="K37" i="10"/>
  <c r="K41" i="10" s="1"/>
  <c r="J37" i="10"/>
  <c r="I37" i="10"/>
  <c r="I41" i="10" s="1"/>
  <c r="H37" i="10"/>
  <c r="G37" i="10"/>
  <c r="G41" i="10" s="1"/>
  <c r="F37" i="10"/>
  <c r="H19" i="10"/>
  <c r="M14" i="10"/>
  <c r="M19" i="10" s="1"/>
  <c r="L14" i="10"/>
  <c r="K14" i="10"/>
  <c r="J14" i="10"/>
  <c r="I14" i="10"/>
  <c r="H14" i="10"/>
  <c r="G14" i="10"/>
  <c r="M7" i="10"/>
  <c r="L7" i="10"/>
  <c r="L19" i="10" s="1"/>
  <c r="K7" i="10"/>
  <c r="J7" i="10"/>
  <c r="J19" i="10" s="1"/>
  <c r="I7" i="10"/>
  <c r="H7" i="10"/>
  <c r="G7" i="10"/>
  <c r="G19" i="10" s="1"/>
  <c r="K19" i="10" l="1"/>
  <c r="F41" i="10"/>
  <c r="L7" i="11"/>
  <c r="L99" i="11" s="1"/>
  <c r="K7" i="11"/>
  <c r="K99" i="11" s="1"/>
  <c r="G7" i="11"/>
  <c r="G99" i="11" s="1"/>
  <c r="J7" i="11"/>
  <c r="J99" i="11" s="1"/>
  <c r="I7" i="11"/>
  <c r="I99" i="11" s="1"/>
  <c r="H7" i="11"/>
  <c r="H99" i="11" s="1"/>
  <c r="I19" i="10"/>
  <c r="L41" i="10"/>
  <c r="K6" i="3"/>
  <c r="J21" i="4" l="1"/>
  <c r="J16" i="4" l="1"/>
  <c r="J11" i="4"/>
  <c r="J8" i="4"/>
  <c r="J169" i="2" l="1"/>
  <c r="J98" i="2"/>
  <c r="J76" i="2"/>
  <c r="I45" i="1" l="1"/>
  <c r="K45" i="1"/>
  <c r="J45" i="1"/>
  <c r="I217" i="2" l="1"/>
  <c r="I215" i="2"/>
  <c r="I213" i="2"/>
  <c r="I212" i="2"/>
  <c r="I210" i="2"/>
  <c r="I207" i="2" s="1"/>
  <c r="I208" i="2"/>
  <c r="I205" i="2"/>
  <c r="I202" i="2"/>
  <c r="I200" i="2"/>
  <c r="I197" i="2"/>
  <c r="I195" i="2" s="1"/>
  <c r="I194" i="2" s="1"/>
  <c r="I192" i="2" s="1"/>
  <c r="I191" i="2" s="1"/>
  <c r="G215" i="2"/>
  <c r="G213" i="2"/>
  <c r="G210" i="2"/>
  <c r="G208" i="2"/>
  <c r="G205" i="2"/>
  <c r="G202" i="2"/>
  <c r="G200" i="2"/>
  <c r="G197" i="2"/>
  <c r="G194" i="2"/>
  <c r="G185" i="2"/>
  <c r="G184" i="2" s="1"/>
  <c r="G207" i="2" l="1"/>
  <c r="I199" i="2"/>
  <c r="I169" i="2"/>
  <c r="I167" i="2"/>
  <c r="I161" i="2"/>
  <c r="I158" i="2"/>
  <c r="I156" i="2"/>
  <c r="I154" i="2"/>
  <c r="I152" i="2"/>
  <c r="I146" i="2"/>
  <c r="I144" i="2"/>
  <c r="I141" i="2"/>
  <c r="I130" i="2"/>
  <c r="I124" i="2"/>
  <c r="I98" i="2"/>
  <c r="I81" i="2"/>
  <c r="I76" i="2"/>
  <c r="I63" i="2"/>
  <c r="I60" i="2"/>
  <c r="I55" i="2"/>
  <c r="I54" i="2" s="1"/>
  <c r="I52" i="2"/>
  <c r="I51" i="2" s="1"/>
  <c r="I48" i="2"/>
  <c r="I47" i="2"/>
  <c r="I42" i="2"/>
  <c r="I41" i="2" s="1"/>
  <c r="I37" i="2"/>
  <c r="I28" i="2"/>
  <c r="I22" i="2"/>
  <c r="I20" i="2"/>
  <c r="I6" i="2"/>
  <c r="G169" i="2"/>
  <c r="G167" i="2"/>
  <c r="G161" i="2"/>
  <c r="G158" i="2"/>
  <c r="G156" i="2"/>
  <c r="G154" i="2"/>
  <c r="G152" i="2"/>
  <c r="G144" i="2"/>
  <c r="G141" i="2"/>
  <c r="G130" i="2"/>
  <c r="G124" i="2"/>
  <c r="G98" i="2"/>
  <c r="G81" i="2"/>
  <c r="G76" i="2"/>
  <c r="G63" i="2"/>
  <c r="G60" i="2"/>
  <c r="G55" i="2"/>
  <c r="G52" i="2"/>
  <c r="G51" i="2" s="1"/>
  <c r="G48" i="2"/>
  <c r="G47" i="2" s="1"/>
  <c r="G42" i="2"/>
  <c r="G41" i="2" s="1"/>
  <c r="G37" i="2"/>
  <c r="G28" i="2"/>
  <c r="G22" i="2"/>
  <c r="G20" i="2"/>
  <c r="G62" i="2" l="1"/>
  <c r="I143" i="2"/>
  <c r="I160" i="2"/>
  <c r="I5" i="2"/>
  <c r="I80" i="2"/>
  <c r="G54" i="2"/>
  <c r="G160" i="2"/>
  <c r="G143" i="2"/>
  <c r="G5" i="2"/>
  <c r="G80" i="2"/>
  <c r="I62" i="2"/>
  <c r="I21" i="4"/>
  <c r="I23" i="4" s="1"/>
  <c r="I16" i="4"/>
  <c r="I17" i="4" s="1"/>
  <c r="I11" i="4"/>
  <c r="I8" i="4"/>
  <c r="G21" i="4"/>
  <c r="G23" i="4" s="1"/>
  <c r="G16" i="4"/>
  <c r="G17" i="4" s="1"/>
  <c r="G11" i="4"/>
  <c r="G8" i="4"/>
  <c r="G12" i="4" l="1"/>
  <c r="G18" i="4" s="1"/>
  <c r="G24" i="4" s="1"/>
  <c r="I12" i="4"/>
  <c r="I18" i="4" s="1"/>
  <c r="I24" i="4" s="1"/>
  <c r="I173" i="2"/>
  <c r="G173" i="2"/>
  <c r="J22" i="3"/>
  <c r="J26" i="3" s="1"/>
  <c r="H22" i="3"/>
  <c r="H26" i="3" s="1"/>
  <c r="H6" i="3"/>
  <c r="H16" i="3" s="1"/>
  <c r="I25" i="1" l="1"/>
  <c r="I14" i="1"/>
  <c r="I6" i="1"/>
  <c r="J25" i="1"/>
  <c r="J22" i="1" s="1"/>
  <c r="J14" i="1"/>
  <c r="J6" i="1"/>
  <c r="G45" i="1"/>
  <c r="G22" i="1" s="1"/>
  <c r="G14" i="1"/>
  <c r="G6" i="1"/>
  <c r="G70" i="1" l="1"/>
  <c r="J70" i="1"/>
  <c r="M21" i="4"/>
  <c r="M23" i="4" s="1"/>
  <c r="M17" i="4"/>
  <c r="M11" i="4"/>
  <c r="M8" i="4"/>
  <c r="L21" i="4"/>
  <c r="L23" i="4" s="1"/>
  <c r="L16" i="4"/>
  <c r="L17" i="4" s="1"/>
  <c r="L11" i="4"/>
  <c r="L8" i="4"/>
  <c r="M12" i="4" l="1"/>
  <c r="M18" i="4" s="1"/>
  <c r="M24" i="4" s="1"/>
  <c r="L12" i="4"/>
  <c r="L18" i="4" s="1"/>
  <c r="L24" i="4" s="1"/>
  <c r="M63" i="2" l="1"/>
  <c r="L63" i="2"/>
  <c r="K63" i="2"/>
  <c r="J63" i="2"/>
  <c r="K98" i="2"/>
  <c r="K20" i="2"/>
  <c r="K25" i="1" l="1"/>
  <c r="M217" i="2" l="1"/>
  <c r="L217" i="2"/>
  <c r="K217" i="2"/>
  <c r="K22" i="1" l="1"/>
  <c r="K14" i="1"/>
  <c r="K6" i="1"/>
  <c r="J81" i="2"/>
  <c r="K70" i="1" l="1"/>
  <c r="J62" i="2"/>
  <c r="M215" i="2"/>
  <c r="L215" i="2"/>
  <c r="K215" i="2"/>
  <c r="J215" i="2"/>
  <c r="H215" i="2"/>
  <c r="M210" i="2"/>
  <c r="L210" i="2"/>
  <c r="K210" i="2"/>
  <c r="J210" i="2"/>
  <c r="H81" i="2" l="1"/>
  <c r="K21" i="4" l="1"/>
  <c r="K16" i="4"/>
  <c r="K17" i="4" s="1"/>
  <c r="K11" i="4"/>
  <c r="K8" i="4"/>
  <c r="J23" i="4"/>
  <c r="H21" i="4"/>
  <c r="H23" i="4" s="1"/>
  <c r="H16" i="4"/>
  <c r="H17" i="4" s="1"/>
  <c r="H11" i="4"/>
  <c r="H8" i="4"/>
  <c r="M22" i="3"/>
  <c r="M26" i="3" s="1"/>
  <c r="K22" i="3"/>
  <c r="K26" i="3" s="1"/>
  <c r="I22" i="3"/>
  <c r="I26" i="3" s="1"/>
  <c r="K16" i="3"/>
  <c r="J12" i="3"/>
  <c r="J6" i="3"/>
  <c r="J16" i="3" s="1"/>
  <c r="I6" i="3"/>
  <c r="I16" i="3" s="1"/>
  <c r="J208" i="2"/>
  <c r="J205" i="2"/>
  <c r="J202" i="2"/>
  <c r="J200" i="2"/>
  <c r="J197" i="2"/>
  <c r="H213" i="2"/>
  <c r="H208" i="2"/>
  <c r="H205" i="2"/>
  <c r="H202" i="2"/>
  <c r="H197" i="2"/>
  <c r="H185" i="2"/>
  <c r="H184" i="2" s="1"/>
  <c r="J167" i="2"/>
  <c r="J161" i="2"/>
  <c r="J158" i="2"/>
  <c r="J156" i="2"/>
  <c r="J152" i="2"/>
  <c r="J144" i="2"/>
  <c r="J141" i="2"/>
  <c r="J130" i="2"/>
  <c r="J124" i="2"/>
  <c r="J60" i="2"/>
  <c r="J55" i="2"/>
  <c r="J52" i="2"/>
  <c r="J51" i="2" s="1"/>
  <c r="J48" i="2"/>
  <c r="J47" i="2" s="1"/>
  <c r="J42" i="2"/>
  <c r="J41" i="2" s="1"/>
  <c r="J37" i="2"/>
  <c r="J28" i="2"/>
  <c r="J22" i="2"/>
  <c r="J20" i="2"/>
  <c r="J6" i="2"/>
  <c r="H169" i="2"/>
  <c r="H167" i="2"/>
  <c r="H161" i="2"/>
  <c r="H158" i="2"/>
  <c r="H156" i="2"/>
  <c r="H154" i="2"/>
  <c r="H144" i="2"/>
  <c r="H141" i="2"/>
  <c r="H130" i="2"/>
  <c r="H124" i="2"/>
  <c r="H98" i="2"/>
  <c r="H76" i="2"/>
  <c r="H60" i="2"/>
  <c r="H55" i="2"/>
  <c r="H52" i="2"/>
  <c r="H51" i="2" s="1"/>
  <c r="H48" i="2"/>
  <c r="H47" i="2" s="1"/>
  <c r="H42" i="2"/>
  <c r="H41" i="2" s="1"/>
  <c r="H37" i="2"/>
  <c r="H28" i="2"/>
  <c r="H22" i="2"/>
  <c r="H20" i="2"/>
  <c r="L45" i="1"/>
  <c r="L25" i="1"/>
  <c r="L14" i="1"/>
  <c r="L6" i="1"/>
  <c r="I82" i="1"/>
  <c r="I79" i="1"/>
  <c r="G82" i="1"/>
  <c r="H45" i="1"/>
  <c r="H14" i="1"/>
  <c r="H6" i="1"/>
  <c r="I84" i="1" l="1"/>
  <c r="L22" i="1"/>
  <c r="K12" i="4"/>
  <c r="K18" i="4" s="1"/>
  <c r="K24" i="4" s="1"/>
  <c r="J80" i="2"/>
  <c r="J12" i="4"/>
  <c r="H12" i="4"/>
  <c r="H18" i="4" s="1"/>
  <c r="H24" i="4" s="1"/>
  <c r="H194" i="2"/>
  <c r="H62" i="2"/>
  <c r="J207" i="2"/>
  <c r="H80" i="2"/>
  <c r="J54" i="2"/>
  <c r="J160" i="2"/>
  <c r="J143" i="2"/>
  <c r="J199" i="2"/>
  <c r="H160" i="2"/>
  <c r="H5" i="2"/>
  <c r="H54" i="2"/>
  <c r="J5" i="2"/>
  <c r="H84" i="1"/>
  <c r="L70" i="1"/>
  <c r="H70" i="1"/>
  <c r="M169" i="2"/>
  <c r="M167" i="2"/>
  <c r="M161" i="2"/>
  <c r="M158" i="2"/>
  <c r="M156" i="2"/>
  <c r="M154" i="2"/>
  <c r="M152" i="2"/>
  <c r="M149" i="2"/>
  <c r="M146" i="2"/>
  <c r="M144" i="2"/>
  <c r="M141" i="2"/>
  <c r="M130" i="2"/>
  <c r="M124" i="2"/>
  <c r="M98" i="2"/>
  <c r="M81" i="2"/>
  <c r="M76" i="2"/>
  <c r="M62" i="2" s="1"/>
  <c r="M60" i="2"/>
  <c r="M55" i="2"/>
  <c r="M52" i="2"/>
  <c r="M51" i="2" s="1"/>
  <c r="M48" i="2"/>
  <c r="M47" i="2" s="1"/>
  <c r="M42" i="2"/>
  <c r="M41" i="2" s="1"/>
  <c r="M37" i="2"/>
  <c r="M28" i="2"/>
  <c r="M22" i="2"/>
  <c r="M20" i="2"/>
  <c r="M6" i="2"/>
  <c r="L169" i="2"/>
  <c r="L167" i="2"/>
  <c r="L161" i="2"/>
  <c r="L158" i="2"/>
  <c r="L156" i="2"/>
  <c r="L154" i="2"/>
  <c r="L152" i="2"/>
  <c r="L149" i="2"/>
  <c r="L146" i="2"/>
  <c r="L144" i="2"/>
  <c r="L141" i="2"/>
  <c r="L130" i="2"/>
  <c r="L124" i="2"/>
  <c r="L98" i="2"/>
  <c r="L81" i="2"/>
  <c r="L76" i="2"/>
  <c r="L62" i="2" s="1"/>
  <c r="L60" i="2"/>
  <c r="L55" i="2"/>
  <c r="L52" i="2"/>
  <c r="L51" i="2" s="1"/>
  <c r="L48" i="2"/>
  <c r="L47" i="2" s="1"/>
  <c r="L42" i="2"/>
  <c r="L41" i="2" s="1"/>
  <c r="L37" i="2"/>
  <c r="L28" i="2"/>
  <c r="L22" i="2"/>
  <c r="L20" i="2"/>
  <c r="L6" i="2"/>
  <c r="M45" i="1"/>
  <c r="M25" i="1"/>
  <c r="M22" i="1" s="1"/>
  <c r="M14" i="1"/>
  <c r="M6" i="1"/>
  <c r="K55" i="2"/>
  <c r="J173" i="2" l="1"/>
  <c r="L54" i="2"/>
  <c r="M143" i="2"/>
  <c r="L5" i="2"/>
  <c r="M5" i="2"/>
  <c r="M80" i="2"/>
  <c r="L160" i="2"/>
  <c r="L80" i="2"/>
  <c r="L143" i="2"/>
  <c r="M54" i="2"/>
  <c r="M160" i="2"/>
  <c r="M70" i="1"/>
  <c r="L173" i="2" l="1"/>
  <c r="M173" i="2"/>
  <c r="L213" i="2" l="1"/>
  <c r="L212" i="2" s="1"/>
  <c r="K213" i="2"/>
  <c r="K212" i="2" s="1"/>
  <c r="L208" i="2"/>
  <c r="K208" i="2"/>
  <c r="L205" i="2"/>
  <c r="K205" i="2"/>
  <c r="L202" i="2"/>
  <c r="K202" i="2"/>
  <c r="L200" i="2"/>
  <c r="K200" i="2"/>
  <c r="L197" i="2"/>
  <c r="L195" i="2" s="1"/>
  <c r="L194" i="2" s="1"/>
  <c r="K197" i="2"/>
  <c r="M213" i="2"/>
  <c r="M212" i="2" s="1"/>
  <c r="M208" i="2"/>
  <c r="M205" i="2"/>
  <c r="M202" i="2"/>
  <c r="M200" i="2"/>
  <c r="M197" i="2"/>
  <c r="K167" i="2"/>
  <c r="L12" i="3"/>
  <c r="L6" i="3"/>
  <c r="M82" i="1"/>
  <c r="L82" i="1"/>
  <c r="K82" i="1"/>
  <c r="K52" i="2"/>
  <c r="K51" i="2" s="1"/>
  <c r="K60" i="2"/>
  <c r="K169" i="2"/>
  <c r="K161" i="2"/>
  <c r="K158" i="2"/>
  <c r="K156" i="2"/>
  <c r="K154" i="2"/>
  <c r="K152" i="2"/>
  <c r="K146" i="2"/>
  <c r="K144" i="2"/>
  <c r="K141" i="2"/>
  <c r="K130" i="2"/>
  <c r="K124" i="2"/>
  <c r="K81" i="2"/>
  <c r="K76" i="2"/>
  <c r="K62" i="2" s="1"/>
  <c r="K48" i="2"/>
  <c r="K47" i="2" s="1"/>
  <c r="K42" i="2"/>
  <c r="K41" i="2" s="1"/>
  <c r="K37" i="2"/>
  <c r="K28" i="2"/>
  <c r="K22" i="2"/>
  <c r="K6" i="2"/>
  <c r="L16" i="3" l="1"/>
  <c r="M195" i="2"/>
  <c r="M194" i="2" s="1"/>
  <c r="M192" i="2" s="1"/>
  <c r="M191" i="2" s="1"/>
  <c r="K195" i="2"/>
  <c r="K194" i="2" s="1"/>
  <c r="K192" i="2" s="1"/>
  <c r="K191" i="2" s="1"/>
  <c r="L192" i="2"/>
  <c r="L191" i="2" s="1"/>
  <c r="K143" i="2"/>
  <c r="K199" i="2"/>
  <c r="K207" i="2"/>
  <c r="L199" i="2"/>
  <c r="M199" i="2"/>
  <c r="K5" i="2"/>
  <c r="K160" i="2"/>
  <c r="K80" i="2"/>
  <c r="K54" i="2"/>
  <c r="K173" i="2" l="1"/>
  <c r="M79" i="1"/>
  <c r="L79" i="1"/>
  <c r="K79" i="1"/>
  <c r="K84" i="1" l="1"/>
  <c r="M84" i="1"/>
  <c r="L84" i="1" l="1"/>
  <c r="N22" i="3"/>
  <c r="N26" i="3" s="1"/>
  <c r="N12" i="3"/>
  <c r="M12" i="3"/>
  <c r="N6" i="3"/>
  <c r="N16" i="3" s="1"/>
  <c r="M6" i="3"/>
  <c r="M16" i="3" l="1"/>
  <c r="L26" i="3"/>
  <c r="I22" i="1"/>
  <c r="I70" i="1" s="1"/>
  <c r="J17" i="4"/>
  <c r="J18" i="4" s="1"/>
  <c r="J24" i="4" s="1"/>
</calcChain>
</file>

<file path=xl/sharedStrings.xml><?xml version="1.0" encoding="utf-8"?>
<sst xmlns="http://schemas.openxmlformats.org/spreadsheetml/2006/main" count="845" uniqueCount="557">
  <si>
    <t>ROZPOČTOVÉ PRÍJMY:</t>
  </si>
  <si>
    <t>Ekonomická</t>
  </si>
  <si>
    <t>Kód</t>
  </si>
  <si>
    <t xml:space="preserve">Bežné príjmy obce </t>
  </si>
  <si>
    <t>Klasifikácia</t>
  </si>
  <si>
    <t>Zdroja</t>
  </si>
  <si>
    <t>Daňové príjmy</t>
  </si>
  <si>
    <t>Daň z nehnuteľností</t>
  </si>
  <si>
    <t>Za psa</t>
  </si>
  <si>
    <t>Za komunálne odpady a drobné stavebné odpady</t>
  </si>
  <si>
    <t>Nedaňové príjmy</t>
  </si>
  <si>
    <t>Z prenajatých budov, priestorov, objektov</t>
  </si>
  <si>
    <t>Administratívne poplatky</t>
  </si>
  <si>
    <t>Z nepriem.a náhod.predaja a služieb</t>
  </si>
  <si>
    <t>Úroky z tuz.úverov,pôžičiek,návrat.fin.výp.a vkladov</t>
  </si>
  <si>
    <t>Ostatné príjmy</t>
  </si>
  <si>
    <t>Tuzemské bežné granty a transfery</t>
  </si>
  <si>
    <t>Transfery v rámci verej.správy na MOS, CO,iné</t>
  </si>
  <si>
    <t>Dotácia na prenes. výkon ŠS-ochrana ŽP</t>
  </si>
  <si>
    <t>Dotácia na pren.výkon ŠS - hlás.obyv.</t>
  </si>
  <si>
    <t>Dotácia na CO</t>
  </si>
  <si>
    <t>Transfery v rámci verejnej správy na školstvo</t>
  </si>
  <si>
    <t>Dotácia na prenesené kompetencie - ZŠ</t>
  </si>
  <si>
    <t>Dotácia na vzdelácacie poukazy</t>
  </si>
  <si>
    <t>Bežné príjmy obce spolu:</t>
  </si>
  <si>
    <t>Kapitálové príjmy obce</t>
  </si>
  <si>
    <t>Kapitálové príjmy obce spolu:</t>
  </si>
  <si>
    <t>Kapitálové príjmy</t>
  </si>
  <si>
    <t>ROZPOČTOVÉ VÝDAVKY:</t>
  </si>
  <si>
    <t>Funkčná a</t>
  </si>
  <si>
    <t>Bežné výdavky obce</t>
  </si>
  <si>
    <t>ekonom.klas.</t>
  </si>
  <si>
    <t>O1</t>
  </si>
  <si>
    <t>Všeobecné verejné služby</t>
  </si>
  <si>
    <t>Mzdy, platy, služobné vyrovnania</t>
  </si>
  <si>
    <t>Poistné a príspevok do poisťovní</t>
  </si>
  <si>
    <t>Cestovné náhrady</t>
  </si>
  <si>
    <t>Energie, voda a komunikácie</t>
  </si>
  <si>
    <t>Služby</t>
  </si>
  <si>
    <t>O1.1.2</t>
  </si>
  <si>
    <t>Finančná a rozpočtová oblasť</t>
  </si>
  <si>
    <t>Transakcie verejného dlhu</t>
  </si>
  <si>
    <t>O2</t>
  </si>
  <si>
    <t>Obrana</t>
  </si>
  <si>
    <t>O2.2.0</t>
  </si>
  <si>
    <t>Civilná obrana</t>
  </si>
  <si>
    <t>Tovary a služby</t>
  </si>
  <si>
    <t>Odmeny na základe dohôd o vykonaní práce</t>
  </si>
  <si>
    <t>O3</t>
  </si>
  <si>
    <t>Verejný poriadok a bezpečnosť</t>
  </si>
  <si>
    <t>O3.2.0</t>
  </si>
  <si>
    <t>Ochrana pred požiarmi</t>
  </si>
  <si>
    <t>O4</t>
  </si>
  <si>
    <t>Ekonomická oblasť</t>
  </si>
  <si>
    <t>O4.5.1</t>
  </si>
  <si>
    <t>Cestná doprava</t>
  </si>
  <si>
    <t>O5</t>
  </si>
  <si>
    <t>Ochrana životného prostredia</t>
  </si>
  <si>
    <t>O5.1.0</t>
  </si>
  <si>
    <t>Nakladanie s odpadmi</t>
  </si>
  <si>
    <t>O5.3.0</t>
  </si>
  <si>
    <t>Znižovanie znečisťovania</t>
  </si>
  <si>
    <t>O6</t>
  </si>
  <si>
    <t>Bývanie a občianska vybavenossť</t>
  </si>
  <si>
    <t>O6.2.0</t>
  </si>
  <si>
    <t>Rozvoj obce</t>
  </si>
  <si>
    <t>O6.4.0</t>
  </si>
  <si>
    <t>Verejné osvetlenie</t>
  </si>
  <si>
    <t>633-637</t>
  </si>
  <si>
    <t>Materiál, Dopravné,Rutinná a štand. údržba, Služby</t>
  </si>
  <si>
    <t>O8</t>
  </si>
  <si>
    <t>Rekreácia, kultúra a náboženstvo</t>
  </si>
  <si>
    <t>O8.1.0</t>
  </si>
  <si>
    <t>Rekreačné a športové služby</t>
  </si>
  <si>
    <t>Bežné transfery</t>
  </si>
  <si>
    <t>O8.3.0</t>
  </si>
  <si>
    <t>Vysielacie a vydavateľské služby</t>
  </si>
  <si>
    <t>O8.4.0</t>
  </si>
  <si>
    <t>Náboženské a iné spoločenské služby</t>
  </si>
  <si>
    <t xml:space="preserve">Služby </t>
  </si>
  <si>
    <t>O8.6.0</t>
  </si>
  <si>
    <t>Rekreácia, kultúra náboženstvo inde neklasif.</t>
  </si>
  <si>
    <t>O9</t>
  </si>
  <si>
    <t>Vzdelávanie</t>
  </si>
  <si>
    <t>O9.6.0.1</t>
  </si>
  <si>
    <t>Sociálne zabezpečenie</t>
  </si>
  <si>
    <t>Staroba (Opatrovateľká služba)</t>
  </si>
  <si>
    <t>Ďalšie dávky sociál.zabezp.-rodina a deti</t>
  </si>
  <si>
    <t xml:space="preserve">Dávky sociál.pomoi-pomoc občanom v HN </t>
  </si>
  <si>
    <t>Bežné výdavky obce spolu:</t>
  </si>
  <si>
    <t>Bežné výdavky ZŠsMŠ</t>
  </si>
  <si>
    <t>O9.1.1.1</t>
  </si>
  <si>
    <t>Mzdy, platy, služob.príjmy a OOV</t>
  </si>
  <si>
    <t>O9.1.2.1</t>
  </si>
  <si>
    <t>09.5.0.1</t>
  </si>
  <si>
    <t>Školský klub detí</t>
  </si>
  <si>
    <t>Bežné výdavky ZŠsMŠ spolu:</t>
  </si>
  <si>
    <t xml:space="preserve">Kapitálové výdavky obce </t>
  </si>
  <si>
    <t>FINANČNÉ OPERÁCIE ZAPOJENÉ CEZ ROZPOČET OBCE:</t>
  </si>
  <si>
    <t>Príjmové finančné operácie</t>
  </si>
  <si>
    <t>Príjmy z transakcií s fin.aktívami a pasívami</t>
  </si>
  <si>
    <t>Prijaté úvery, pôžičky a návrat.zdroje financ.</t>
  </si>
  <si>
    <t>Príjmové finančné operácie spolu:</t>
  </si>
  <si>
    <t>Výdavkové finančné operácie</t>
  </si>
  <si>
    <t>O1.7.0</t>
  </si>
  <si>
    <t>Výdavkové finančné operácie spolu:</t>
  </si>
  <si>
    <t>SUMARIZÁCIA ROZPOČTU CELKOM:</t>
  </si>
  <si>
    <t>Číslo</t>
  </si>
  <si>
    <t>Rozpočet</t>
  </si>
  <si>
    <t>Riadku</t>
  </si>
  <si>
    <t>O1.6.0</t>
  </si>
  <si>
    <t>Materiál, Dopravné,Rutinná a št.údržba, služby</t>
  </si>
  <si>
    <t>skutočnosť</t>
  </si>
  <si>
    <t>Dotácia na výchovu a vzdel.detí predšk.výchovy MŠ</t>
  </si>
  <si>
    <t>Transfery na dávku v hmotnej núdzi</t>
  </si>
  <si>
    <t>Dotácia ÚPSVaR na stravu a UP</t>
  </si>
  <si>
    <t>10.7.O</t>
  </si>
  <si>
    <t>O1.1.1</t>
  </si>
  <si>
    <t>Výkonné a zákonodarné orgány</t>
  </si>
  <si>
    <t xml:space="preserve">Funkčná </t>
  </si>
  <si>
    <t>klasif.</t>
  </si>
  <si>
    <t>Ekonom.</t>
  </si>
  <si>
    <t>Materiál</t>
  </si>
  <si>
    <t>Dopravné</t>
  </si>
  <si>
    <t>Rutinná a štandardný údržba</t>
  </si>
  <si>
    <t>Nájomné za prenájom</t>
  </si>
  <si>
    <t>O1.3.3</t>
  </si>
  <si>
    <t>Iné všeobecné služby (matričná činnosť)</t>
  </si>
  <si>
    <t>Bežné transfery (čl.príspevky...)</t>
  </si>
  <si>
    <t>Všeobecné verejné služby inde neklasif.(voľby)</t>
  </si>
  <si>
    <r>
      <rPr>
        <sz val="8"/>
        <rFont val="Arial"/>
        <family val="2"/>
        <charset val="238"/>
      </rPr>
      <t>Splácanie úrokov v tuzemsku</t>
    </r>
    <r>
      <rPr>
        <b/>
        <i/>
        <sz val="8"/>
        <rFont val="Arial"/>
        <family val="2"/>
        <charset val="238"/>
      </rPr>
      <t xml:space="preserve"> </t>
    </r>
  </si>
  <si>
    <t>Ďalšie platby súvisiace s úverom (manipul.popl.)</t>
  </si>
  <si>
    <t>Služby (odmeny na základe DoVP)</t>
  </si>
  <si>
    <t>Opravy a údržby</t>
  </si>
  <si>
    <t>Všeobecné sl. (čistenie VP)</t>
  </si>
  <si>
    <t>Odmeny na základe DoVP</t>
  </si>
  <si>
    <t xml:space="preserve">Energie, voda a komunikácie </t>
  </si>
  <si>
    <t>642001 1</t>
  </si>
  <si>
    <t>642001 2</t>
  </si>
  <si>
    <t>Bežné transfery (Turisti)</t>
  </si>
  <si>
    <t>Bežné transfery (DV/D)</t>
  </si>
  <si>
    <t>637002 1</t>
  </si>
  <si>
    <t>Súťaže (Jednota)</t>
  </si>
  <si>
    <t>637002 2</t>
  </si>
  <si>
    <t>Materál</t>
  </si>
  <si>
    <t>Oprava, údržba</t>
  </si>
  <si>
    <t>O8.2.0</t>
  </si>
  <si>
    <t>Kultúrne služby</t>
  </si>
  <si>
    <t>Energie, voda a komunikácie (knižnica)</t>
  </si>
  <si>
    <t>Energie, voda a komunikácie (KD)</t>
  </si>
  <si>
    <t>Všeobecný materiál (knižnica)</t>
  </si>
  <si>
    <t>Všeobecný materiál (KD)</t>
  </si>
  <si>
    <t>Údržba budov (knižnica)</t>
  </si>
  <si>
    <t>Údržba strojov,prístr.,zar. (KD)</t>
  </si>
  <si>
    <t>Knihy, časopisy (knižnica)</t>
  </si>
  <si>
    <t>Konkurzy a súťaže (kult.podujatia)</t>
  </si>
  <si>
    <t>Všeobecné služby (čistenie obrusov KD)</t>
  </si>
  <si>
    <t>Poplatky,odvody,dane (ochr.autor.zväzu-kult.poduj.)</t>
  </si>
  <si>
    <t>Odmeny na základe DoVP (kult.podujatia)</t>
  </si>
  <si>
    <t>Odmeny na základe DoVP (knižnica)</t>
  </si>
  <si>
    <t>Všeobecný materiál (kult.podujatia)</t>
  </si>
  <si>
    <t>Bežné transfery (prísp.Bukovec - kult.poduj.)</t>
  </si>
  <si>
    <t>Údržba prevádzk.strojov,prístr.,zariadení</t>
  </si>
  <si>
    <t>Údržba budov</t>
  </si>
  <si>
    <t xml:space="preserve">Všeobecné služby </t>
  </si>
  <si>
    <t>Všeobecné služby (kosenie)</t>
  </si>
  <si>
    <t>Bežné transfery (na členské príspevky)</t>
  </si>
  <si>
    <t>Špeciálne služby</t>
  </si>
  <si>
    <t>Bežné transfery (cirkvám, nábož.spol.)</t>
  </si>
  <si>
    <t>O9.2.1.1</t>
  </si>
  <si>
    <t>O9.5.0</t>
  </si>
  <si>
    <t>Vzdelávanie nedefinované podľa úrovne (ŠKD)</t>
  </si>
  <si>
    <t>O9.6.0.2</t>
  </si>
  <si>
    <t>O9.6.0.3</t>
  </si>
  <si>
    <t>Rutinná a štandartná údržba</t>
  </si>
  <si>
    <t>Základné vzdelanie SUMÁR</t>
  </si>
  <si>
    <t>Predškolská vých. - predprimárne vzdeláv.</t>
  </si>
  <si>
    <t>Nákup špeciálnych automobilov</t>
  </si>
  <si>
    <t>Realizácia nových stavieb (IBV Kalinovská)</t>
  </si>
  <si>
    <t>Rekonštrukcia a modern.-Plyn.ZŠsMŠ</t>
  </si>
  <si>
    <t>Nákup prev.prístr.,strojov,zariadení</t>
  </si>
  <si>
    <t>Príprav.a projekt.dokum. ÚPO</t>
  </si>
  <si>
    <t>Realizácia nových stavieb</t>
  </si>
  <si>
    <t>Real.stavieb (výstavba prístrešku-ihrisko JV)</t>
  </si>
  <si>
    <t xml:space="preserve">Splátka istiny dlhodo. bankového úveru </t>
  </si>
  <si>
    <t>Spl.istiny z ostatných úverov,pôž. A návrat.zdrojov fin.</t>
  </si>
  <si>
    <t>Zostatok prostriedkov zo ŠR</t>
  </si>
  <si>
    <t>Úver z komerčnej banky (dlhodobý termínovaný)</t>
  </si>
  <si>
    <t>Príjem z predaja pozemkov</t>
  </si>
  <si>
    <t>Tuzemské kapitálové granty a transfery</t>
  </si>
  <si>
    <t>Výnos dane z príjmov podľa počtu obyv.</t>
  </si>
  <si>
    <t>Výnos dane z príjmov podľa počtu obyv.nad 62 r.</t>
  </si>
  <si>
    <t>Pokuty a penále</t>
  </si>
  <si>
    <t>Dotácia na dopravu žiakov</t>
  </si>
  <si>
    <t>Dotácia - prenesené komp.(odchodné)</t>
  </si>
  <si>
    <t>Dotácia - mimoriadne výsledky</t>
  </si>
  <si>
    <t>Transfer zo ŠR-na cestnú infraštruktúru</t>
  </si>
  <si>
    <t>Granty - príspevky od darcov a sponzorov</t>
  </si>
  <si>
    <t>642001 3</t>
  </si>
  <si>
    <t>Cestovné náhrady (kultúrne podujatia)</t>
  </si>
  <si>
    <t>Školenia, kurzy (kultúrne podujatia)</t>
  </si>
  <si>
    <t>Predprimárne vzdel. s bežnou starostl. (MŠ)</t>
  </si>
  <si>
    <t>Primárne vzdeláv.s bežnou starostl. (ZŠ 1.-4.)</t>
  </si>
  <si>
    <t>Nižšie sekundár.vzdel. všeob.s bež.star. (ZŠ 5.-9.)</t>
  </si>
  <si>
    <t>Vedľ. sl. poskyt.v rámci predprimár.vzdel. (MŠ)</t>
  </si>
  <si>
    <t>Vedľ. sl.posk.v rámci nižšieho sek.vzdel. (ZŠ 5.-9.)</t>
  </si>
  <si>
    <t>Vedľ. sl. poskyt.v rámci primár. vzdel. (ZŠ 1.-4.)</t>
  </si>
  <si>
    <t>Transfer na dávku v hmotnej núdzi</t>
  </si>
  <si>
    <t>Dotácia na žiakov so SZP</t>
  </si>
  <si>
    <t>10.4.O</t>
  </si>
  <si>
    <t>10.2.O</t>
  </si>
  <si>
    <t>Bežné príjmy ZŠsMŠ (vlastné príjmy)</t>
  </si>
  <si>
    <t>Bežné príjmy obce bez príjmov ZŠsMŠ</t>
  </si>
  <si>
    <t>Bežné výdavky obce bez výdavkov ZŠsMŠ</t>
  </si>
  <si>
    <t>Kapitálové výdavky ZŠsMŠ</t>
  </si>
  <si>
    <t>Kapitálové výdavky obce bez výdavkov ZŠsMŠ</t>
  </si>
  <si>
    <t>Bežné príjmy spolu (r.1 + r.2)</t>
  </si>
  <si>
    <t>Bežné výdavky ZŠsMŠ (prenesené a origin.komp.)</t>
  </si>
  <si>
    <t>Bežné výdavky spolu (r.4 + r.5)</t>
  </si>
  <si>
    <t>Kapitálové výdavky spolu (r.9 + r.10)</t>
  </si>
  <si>
    <t>O1.7.O</t>
  </si>
  <si>
    <t>Vzdelávanie + sociálne zabezpeč.</t>
  </si>
  <si>
    <t xml:space="preserve">            Rozpočet </t>
  </si>
  <si>
    <t>schválený</t>
  </si>
  <si>
    <t>zdroja</t>
  </si>
  <si>
    <t>Rozpočet celkom (r.13 + r. 16)</t>
  </si>
  <si>
    <t>Prebytok(+)/schodok(-) z BR a KP (r.7 - r.12)</t>
  </si>
  <si>
    <t>Prebytok(+)/schodok(-) z BR (r.3 - r.6)</t>
  </si>
  <si>
    <t>Prebytok(+)/schodok(-) z KR (r.8 - r.11)</t>
  </si>
  <si>
    <t>Prebytok(+)/schodok(-) z fin. oper. (r.14 – r.15)</t>
  </si>
  <si>
    <t>Školské stravov.v predšk.zar.a zákl.školách SUMÁR</t>
  </si>
  <si>
    <t>Kapitálové výdavky ZŠsMŠ spolu:</t>
  </si>
  <si>
    <t>starosta obce</t>
  </si>
  <si>
    <t>Nájomné za prenájom /ihrisko TJ/D-FÚ/</t>
  </si>
  <si>
    <t>620 5</t>
  </si>
  <si>
    <t>632 5</t>
  </si>
  <si>
    <t>633006 5</t>
  </si>
  <si>
    <t>633009 5</t>
  </si>
  <si>
    <t>635006 5</t>
  </si>
  <si>
    <t>637027 5</t>
  </si>
  <si>
    <t>632 9</t>
  </si>
  <si>
    <t>633006 9</t>
  </si>
  <si>
    <t>635004 9</t>
  </si>
  <si>
    <t>635006 9</t>
  </si>
  <si>
    <t>637004 9</t>
  </si>
  <si>
    <t>očakáv.skut.</t>
  </si>
  <si>
    <t>očakáv.sk.</t>
  </si>
  <si>
    <t>Návratná finančná výpomoc (pôžička FÚ) Kalinovská</t>
  </si>
  <si>
    <t xml:space="preserve">Tovary a služby </t>
  </si>
  <si>
    <t>klas.</t>
  </si>
  <si>
    <t>klasif./ekon.</t>
  </si>
  <si>
    <t>kód</t>
  </si>
  <si>
    <t>Verejné osvtelenie</t>
  </si>
  <si>
    <t>Bývanie a občianska vybavenosť</t>
  </si>
  <si>
    <t>Rekonštrukcia a modernizácia (VO,prechody)</t>
  </si>
  <si>
    <t xml:space="preserve"> Bežné transfery (TJ JV-Banky)</t>
  </si>
  <si>
    <t>Transfer na rodinné prídavky (záškoláctvo)</t>
  </si>
  <si>
    <t>Transfer na matričnú činnosť</t>
  </si>
  <si>
    <t>Dotácia na ind.potreby-výmena okien</t>
  </si>
  <si>
    <t>Dotácia-fin.pr.-na obn.ev.pozemkov</t>
  </si>
  <si>
    <t>Dotáciazo ŠR-na mim.odmeny</t>
  </si>
  <si>
    <t>Transfer "Voľby do NR SR,Kom.voľ., Prezidenta, EP,REFER.</t>
  </si>
  <si>
    <t>Dotácia zo ŠR-učebnice-nenom.</t>
  </si>
  <si>
    <t>Centrum voľného času</t>
  </si>
  <si>
    <t>Mzdy,platy,služob.príjmy a OOV</t>
  </si>
  <si>
    <t>Tovary a služby z vlastných príjmov</t>
  </si>
  <si>
    <t>Mzdy a platy zo vzdel.Poukazov</t>
  </si>
  <si>
    <t>Poistné a príspevok do poisťovní zo vzdel.Poukaz.</t>
  </si>
  <si>
    <t>Tovary a služby - žiaci so SZP</t>
  </si>
  <si>
    <t>Tovary a služby zo vzdel.poukazov</t>
  </si>
  <si>
    <t>Tovary a služby z prenájmu</t>
  </si>
  <si>
    <t>Bežné transfery - doprava žiaci</t>
  </si>
  <si>
    <t>odchodné</t>
  </si>
  <si>
    <t>Bežné transfery - doprava žiaci fin.pr. z pred.r.</t>
  </si>
  <si>
    <t>Mzdy, platy, služob.príjmy a OOV z vlat.príjmov</t>
  </si>
  <si>
    <t>Poistné a príspevok do poisťovní z vlast.príjmov</t>
  </si>
  <si>
    <t>str. 1/1</t>
  </si>
  <si>
    <t>Dotácia TSK Trenčín - na Dožinky</t>
  </si>
  <si>
    <t>Dotácia - lyžiarsky výcvik</t>
  </si>
  <si>
    <t>Dotácia - škola v prírode</t>
  </si>
  <si>
    <t>Služby (odmeny na zákl.DoVP) r. 2016</t>
  </si>
  <si>
    <t>633004 9</t>
  </si>
  <si>
    <t>Stroje, prístr., zar. (KD)</t>
  </si>
  <si>
    <t>O6.1.0</t>
  </si>
  <si>
    <t>Rozvoj bývania</t>
  </si>
  <si>
    <t>Realizácia nových stavieb IBV Kalinovská</t>
  </si>
  <si>
    <t>Prevod prostr.z RF - lanová pyramída</t>
  </si>
  <si>
    <t>klasifik.</t>
  </si>
  <si>
    <t>Funkčná</t>
  </si>
  <si>
    <t>Prevod prostr.z RF - splátka úveru+pôž.FÚ</t>
  </si>
  <si>
    <t>Transfer na dávku v HN</t>
  </si>
  <si>
    <t>13T1</t>
  </si>
  <si>
    <t>Dotácia-projekt-NÚCEM-zvyš.kval.vzd.</t>
  </si>
  <si>
    <t>13T2</t>
  </si>
  <si>
    <t>Dotávia-projekt-NÚCEM-zvyš.kval.vzd.</t>
  </si>
  <si>
    <t>Dotácia-havária-osv.telocvične</t>
  </si>
  <si>
    <t>41,111,131E</t>
  </si>
  <si>
    <t>poznámka</t>
  </si>
  <si>
    <t>Dotácia pre deti v HN na stravovanie a UP</t>
  </si>
  <si>
    <t>642001 4</t>
  </si>
  <si>
    <t>Bežné transfery (Klub stolných tenistov)</t>
  </si>
  <si>
    <t>Bežné transfery (TJ Diviaky n/N.)</t>
  </si>
  <si>
    <t>Bežné transfery (príspevok ZO SZZP DNV)</t>
  </si>
  <si>
    <t>str. 2/2</t>
  </si>
  <si>
    <t>Transfer-na rodičovský príspevok</t>
  </si>
  <si>
    <t>131E,131F131G</t>
  </si>
  <si>
    <t>)</t>
  </si>
  <si>
    <t>Súťaže</t>
  </si>
  <si>
    <t>PREDPRIMÁR.VZDEL.-údržba</t>
  </si>
  <si>
    <t>NIŽŠ.SEKUND.VZDEL.-Projekt</t>
  </si>
  <si>
    <t>Príjmové finančné operácie spolu</t>
  </si>
  <si>
    <t>Príjmové FO - obec</t>
  </si>
  <si>
    <t>Príjmové FO - ZŠsMŠ</t>
  </si>
  <si>
    <t>72a</t>
  </si>
  <si>
    <t>Zostatok prostri. z predhcádz.rokov (účet stravy)</t>
  </si>
  <si>
    <t>Záloha na KC - predaj býv.MŠ</t>
  </si>
  <si>
    <t>637005 9</t>
  </si>
  <si>
    <t>KD-špec.služby/KD/</t>
  </si>
  <si>
    <t>631001 5</t>
  </si>
  <si>
    <t>Cestovné náhrady (knižnica)</t>
  </si>
  <si>
    <t>Nižšie sekundár.vzdel.všeob.s bež.star.(ZŠ</t>
  </si>
  <si>
    <t>Prevádzkové stroje, prístroje,zariad., techniky a náradia</t>
  </si>
  <si>
    <t>Bežné príjmy ZŠsMŠ</t>
  </si>
  <si>
    <t xml:space="preserve">Nedaňové príjmy </t>
  </si>
  <si>
    <t>72g</t>
  </si>
  <si>
    <t>nájomné</t>
  </si>
  <si>
    <t>poplatky od rodičov</t>
  </si>
  <si>
    <t>72f</t>
  </si>
  <si>
    <t>dary a granty</t>
  </si>
  <si>
    <t>Bežné príjmy ZŠsMŠ spolu:</t>
  </si>
  <si>
    <t xml:space="preserve">Kód </t>
  </si>
  <si>
    <t>Rozpis bežných príjmov obce a ZŠ na</t>
  </si>
  <si>
    <t>r.2020</t>
  </si>
  <si>
    <t>bežné výdavky ZŠsMŠ</t>
  </si>
  <si>
    <t>41 (OK)</t>
  </si>
  <si>
    <t>Výnos dane z príjmov podľa počtu detí-prev.a mzdy.poist.</t>
  </si>
  <si>
    <t>Výnos dane z príj.podľa počtu detí-folkl.súbor Studnička</t>
  </si>
  <si>
    <t>111 (OK)</t>
  </si>
  <si>
    <t>Transfery v rámci verejnej správy na predš.vých.</t>
  </si>
  <si>
    <t>111 (PK)</t>
  </si>
  <si>
    <t>Transfery v rámci VS na VP</t>
  </si>
  <si>
    <t>Transfery v rámci VS na dopravu</t>
  </si>
  <si>
    <t>spolu z rozpočtu obce</t>
  </si>
  <si>
    <t>vlastné príjmy ZŠsMŠ-potraviny</t>
  </si>
  <si>
    <t xml:space="preserve">kapitálové výdavky ZŠsMŠ </t>
  </si>
  <si>
    <t>vlastné príjmy ZŠ s MŠ</t>
  </si>
  <si>
    <t>spolu príjmy na KV ZŠsMŠ</t>
  </si>
  <si>
    <t>Tovary a služby - lyž. kurz, škola v prírode</t>
  </si>
  <si>
    <t>Tovary a služby na havárie</t>
  </si>
  <si>
    <t>Mzdy, platy, z vlastných príjmov</t>
  </si>
  <si>
    <t>Poistné a prísevok do poisťovní z vlastných príjmov</t>
  </si>
  <si>
    <t>Potraviny v ŠJ</t>
  </si>
  <si>
    <t>Bežné transfery (odchodné...)</t>
  </si>
  <si>
    <t>str. 1/3</t>
  </si>
  <si>
    <t>r.2021</t>
  </si>
  <si>
    <t xml:space="preserve">Poistné a príspevok do poisťovní </t>
  </si>
  <si>
    <t>Tovary a služby (z orig.komp.-od zriaďovateľa)</t>
  </si>
  <si>
    <t>Tovary a služby z dobropisu za plyn, z vratiek RZZP</t>
  </si>
  <si>
    <t>Mzdy a platy na asistentov učiteľa</t>
  </si>
  <si>
    <t>72a,72c</t>
  </si>
  <si>
    <t>Dotácia - asistent učiteľa z KŠÚ</t>
  </si>
  <si>
    <t>Prevod prostr.z RF - kúpa nákl.auta LIAZ</t>
  </si>
  <si>
    <t>Nákup šeciálnych automobilov</t>
  </si>
  <si>
    <t>Dotácia MF SR - oprava sobášnej miestnosti</t>
  </si>
  <si>
    <t>spolu z bežných príjmov ZŠsMŠ</t>
  </si>
  <si>
    <t>spolu z bežných príjmov</t>
  </si>
  <si>
    <t>Transfery v rámci VS na škol.(PK,asistent,učeb.,SZP)</t>
  </si>
  <si>
    <t>Rozpis príjmov FO obce a ZŠ na</t>
  </si>
  <si>
    <t>PS potravinového účtu ŠJ pri ZŠsMŠ (z prechádz.r.)</t>
  </si>
  <si>
    <t>spolu príjmy na BV ZŠsMŠ</t>
  </si>
  <si>
    <t xml:space="preserve">bežné výdavky ZŠsMŠ </t>
  </si>
  <si>
    <t>Tovary a služby z vl.príjmov (réžie deti,cudzí)</t>
  </si>
  <si>
    <t>72a,72g,72j</t>
  </si>
  <si>
    <t>Tovary a služby na PK z fin. pr. predchádz.roka</t>
  </si>
  <si>
    <t>Údržba budov - sobášna miestnosť z dot. ŠR</t>
  </si>
  <si>
    <t>Konkurzy a súťaže (kult.podujatia) Dožinky z dot.TSK</t>
  </si>
  <si>
    <t>610 71</t>
  </si>
  <si>
    <t>620 71</t>
  </si>
  <si>
    <t>630 71</t>
  </si>
  <si>
    <t>635 71</t>
  </si>
  <si>
    <t>Z nepriem.a náhod.predaja a služieb-PČ DP</t>
  </si>
  <si>
    <t>r.2022</t>
  </si>
  <si>
    <t>zmeny k 30.9.</t>
  </si>
  <si>
    <t>očak.sk.</t>
  </si>
  <si>
    <t>Kult.sláv.,</t>
  </si>
  <si>
    <t>Dotácia na BV-PO-ochr.prac.pomôcky</t>
  </si>
  <si>
    <t>,šk.potr.</t>
  </si>
  <si>
    <t>Dotácia-KV-Rekonštr.telocvične</t>
  </si>
  <si>
    <t>Úver z Prima banky-Munic.úver-Univerzal</t>
  </si>
  <si>
    <t>Mzdy, platy, služobné vyrovnania-Voľby prez., EP</t>
  </si>
  <si>
    <t>635-637004</t>
  </si>
  <si>
    <t>Štúd.</t>
  </si>
  <si>
    <t xml:space="preserve"> v</t>
  </si>
  <si>
    <t>Naturálna mzdy</t>
  </si>
  <si>
    <t>Rekonštrukcia a moder.-KD/D</t>
  </si>
  <si>
    <t>PREDPRIMÁR.VZDEL.</t>
  </si>
  <si>
    <t>Rekonštrukcia a moder.-strecha MŠ/D,hromozvod</t>
  </si>
  <si>
    <t>Rekonštrukcia a mod.-obnova požiarnej zbrojnice a spolufin.</t>
  </si>
  <si>
    <t>632 71</t>
  </si>
  <si>
    <t>Telokom. Služby a mýtne</t>
  </si>
  <si>
    <t>633-63471</t>
  </si>
  <si>
    <t>Kapitálové výdavky obce spolu:</t>
  </si>
  <si>
    <t>Splátka istiny dlhod.MÚ-Univerzal</t>
  </si>
  <si>
    <t>Výnos dane z príjmov podľa počtu detí+Studnička</t>
  </si>
  <si>
    <t>Údržba budov (KD)</t>
  </si>
  <si>
    <t>,</t>
  </si>
  <si>
    <t>717, 713</t>
  </si>
  <si>
    <t>Rekonštr. a moder.</t>
  </si>
  <si>
    <t>131I,41,111</t>
  </si>
  <si>
    <t>Dotácia-COVID-19</t>
  </si>
  <si>
    <t>Transfer-Sčítanie obyvateľov/SODB/</t>
  </si>
  <si>
    <t>Transfery-ESF-Projekt MPC</t>
  </si>
  <si>
    <t>1,3AC1,2,3,</t>
  </si>
  <si>
    <t>Transfery z EÚ,ŠR,VZ-Projekt-Zlepš.kľúč.komp.</t>
  </si>
  <si>
    <t>Transfer-Rozvoj.projekt-Čítame radi</t>
  </si>
  <si>
    <t>Transfer-Príspevok na ochr. a dezinf.</t>
  </si>
  <si>
    <t>Transfer-Letná škola</t>
  </si>
  <si>
    <t>Tranafer-Príspevok na špecifika-dig.t.</t>
  </si>
  <si>
    <t>620-630</t>
  </si>
  <si>
    <t>NIŽŠ.SEKUND.VZDEL.-Údržba budov</t>
  </si>
  <si>
    <t>131 K,111</t>
  </si>
  <si>
    <t>637-016-027 71</t>
  </si>
  <si>
    <t>Všeobený materiál</t>
  </si>
  <si>
    <t>635006, 637</t>
  </si>
  <si>
    <t>1AA1,1AA2,41</t>
  </si>
  <si>
    <t>VZDELÁV.-projekt-Zlepš.kľúč.kompet.</t>
  </si>
  <si>
    <t>821006,819 002   819</t>
  </si>
  <si>
    <t>71,41,46</t>
  </si>
  <si>
    <t xml:space="preserve">1. </t>
  </si>
  <si>
    <t>Uznesením č. ......, písm. ..... bod .....</t>
  </si>
  <si>
    <t xml:space="preserve">2. </t>
  </si>
  <si>
    <t>3.</t>
  </si>
  <si>
    <t>4.</t>
  </si>
  <si>
    <t>O9.1.1.1, 09121</t>
  </si>
  <si>
    <t>13 + 18)</t>
  </si>
  <si>
    <t>celkom (r.</t>
  </si>
  <si>
    <t>Rozpočet 2023- 2025</t>
  </si>
  <si>
    <t>Rozpočet 2023 - 2025</t>
  </si>
  <si>
    <t>č...../2022, bod 1.</t>
  </si>
  <si>
    <t>2024-2025</t>
  </si>
  <si>
    <t>Rozpočet obce na roky 2024-2025 vzalo na vedomie OZ dňa 28.11.2022,, Uznesením č..../2022, .Rozpočet obce na roky 2024-2025 vzalo na vedomie OZ dňa 28.11.2022, Uznesením č..../20vedomie OZ dňa 28.11.2022, Uznesením č..../2022, bod 1.2, bod 1.2, bod 1.</t>
  </si>
  <si>
    <t>Zostavenie a predloženie rozpočtu obce na roky 2023-2025 bez programovej štruktúry schválilo OZ na zasadnutí OZ  dňa</t>
  </si>
  <si>
    <t>...........</t>
  </si>
  <si>
    <t>Rozpočet obce na rok 2023 schváli OZ na zasadnutí OZ dňa........ Uznesením č. ......písm...... bod.....</t>
  </si>
  <si>
    <t>vezme na vedomie OZ dňa ...... Uznesením č. ......písm.......bod.....</t>
  </si>
  <si>
    <t>výdavkov verejnej správy ako vyrovnaný.</t>
  </si>
  <si>
    <t>Diviakoch nad Nitricou: 28.11.2022</t>
  </si>
  <si>
    <t>pevok na na projekt špec.-dig.tech.</t>
  </si>
  <si>
    <t>Transfery zo ŠR-Projekt-podpora DSD a RS</t>
  </si>
  <si>
    <t>Dotácia na BV-nákup komposterov</t>
  </si>
  <si>
    <t>Dotácia- Projekt-Zlepš.kľúč.komp.</t>
  </si>
  <si>
    <t>10.7.O, 10.9.0,</t>
  </si>
  <si>
    <t>131L,K72f</t>
  </si>
  <si>
    <t>Transfer-príspevok na učebnice z POO</t>
  </si>
  <si>
    <t>1P01,1P02</t>
  </si>
  <si>
    <t>Transfer-na špecif.-pomocný vychovávateľ</t>
  </si>
  <si>
    <t>Výnos dane z príjmov /poč.žiakov MŠ a ZŠ/správa obj.</t>
  </si>
  <si>
    <t>637002, 1</t>
  </si>
  <si>
    <t>633-635006</t>
  </si>
  <si>
    <t>Mzdy, platy a služobné vyrovnania,odmeny</t>
  </si>
  <si>
    <t>610-614</t>
  </si>
  <si>
    <t>131L,131I,J,K111</t>
  </si>
  <si>
    <t>11AU</t>
  </si>
  <si>
    <t>Soc.pomoc-Ukrajina</t>
  </si>
  <si>
    <t>131L,41</t>
  </si>
  <si>
    <t xml:space="preserve">Rozpočet obce je schválený na úrovni kategórie ekonomickej klasifikácie, rozpočtovej klasifikácie </t>
  </si>
  <si>
    <t>Poistné a príspevok do poisťovní /odchodné, odstupné/</t>
  </si>
  <si>
    <t>Bežné transfery (príspevky MOS, SOU, odstupné, odchodné)</t>
  </si>
  <si>
    <t>642 71</t>
  </si>
  <si>
    <t>Odchodné, odstupné</t>
  </si>
  <si>
    <t>Prevod prostr.z RF - na bežné výdavky</t>
  </si>
  <si>
    <t>1P01,111</t>
  </si>
  <si>
    <t>Iliaš Radovan, Ing.</t>
  </si>
  <si>
    <t xml:space="preserve"> </t>
  </si>
  <si>
    <t>Rozpočet 2024 - 2025</t>
  </si>
  <si>
    <t>réžia (vlastní zam-ci, cudzí, prísp.rodičov)</t>
  </si>
  <si>
    <t>za potraviny v ŠJ</t>
  </si>
  <si>
    <t>72j</t>
  </si>
  <si>
    <t>z dobropisov z predch.roku za OK</t>
  </si>
  <si>
    <t>z dobropisov z predch. roku za PK</t>
  </si>
  <si>
    <t>72a, 72c</t>
  </si>
  <si>
    <t>dary, granty a dotácie v rámci VS (z obce Div.N.V.)</t>
  </si>
  <si>
    <t>1AC1</t>
  </si>
  <si>
    <t>transfery zo ŠR - pandémia udržanie zamest. MŠ</t>
  </si>
  <si>
    <t>1AC2</t>
  </si>
  <si>
    <t>72h</t>
  </si>
  <si>
    <t>Transfery v rámci VS (z ÚPSVaR)</t>
  </si>
  <si>
    <t>r. 2020</t>
  </si>
  <si>
    <t>r.2023</t>
  </si>
  <si>
    <t>r.2024</t>
  </si>
  <si>
    <t>r.2025</t>
  </si>
  <si>
    <t>131(PK)</t>
  </si>
  <si>
    <t>dobropisy z predch.roka</t>
  </si>
  <si>
    <t>Transfery zo ŠR - pandémia udrž.zamestn.MŚ</t>
  </si>
  <si>
    <t>Transfery v rámci VS na HN(strava,UP)</t>
  </si>
  <si>
    <t>Prostriedky z prdchádzajúceho roka</t>
  </si>
  <si>
    <t>72 (OK)</t>
  </si>
  <si>
    <t>vlastné príjmy ZŠsMŠ</t>
  </si>
  <si>
    <t>72f (OK)</t>
  </si>
  <si>
    <t xml:space="preserve">72a </t>
  </si>
  <si>
    <t>Prostriedky z darov. účtu z minulých rokov zapojené do rozp.</t>
  </si>
  <si>
    <t xml:space="preserve">z príjmov obce </t>
  </si>
  <si>
    <t>zo štátu na riešenie havarijných situácií</t>
  </si>
  <si>
    <t>72 a,g</t>
  </si>
  <si>
    <t>Nákup interiérového vybavenia telocvične</t>
  </si>
  <si>
    <t>1,30€ dotácia pre ŠJ</t>
  </si>
  <si>
    <t>Bežné transfery z vlastných príjmov (odchodné...)</t>
  </si>
  <si>
    <t>Potraviny v ŠJ z rozvoj. Proj. Letná škola</t>
  </si>
  <si>
    <t>Potraviny - finančné prostr. z r. 2021(OcÚ pFO)</t>
  </si>
  <si>
    <t>Tov. a sl. z dobropisu, z darov, z prenájmu</t>
  </si>
  <si>
    <t>Tovary a služby z príspevku z ÚPSVaR</t>
  </si>
  <si>
    <t>Mzdy, platy z príspevku z ÚPSVaR</t>
  </si>
  <si>
    <t>Bežné transfery (aj odchodné)</t>
  </si>
  <si>
    <t>Bežné transfery z vlastných príjmov</t>
  </si>
  <si>
    <t>Tovary a služby - dary a granty</t>
  </si>
  <si>
    <t>Tov.a sl.- UP pre DFS Studnič.</t>
  </si>
  <si>
    <t>Transfery proj. Asist.uč. MPC</t>
  </si>
  <si>
    <t>AC</t>
  </si>
  <si>
    <t xml:space="preserve">Tovary a služby sponzorské </t>
  </si>
  <si>
    <t>Tovary a služby rozvoj. Proj. Letná škola</t>
  </si>
  <si>
    <t>Tovary a služby proj. asist.uč. MPC</t>
  </si>
  <si>
    <t>Tovary a služby rozv.proj. Letná škola</t>
  </si>
  <si>
    <t>Tovary a služby - technika na dištančné vzdeláv.</t>
  </si>
  <si>
    <t>Tovary a služby - pandémia dohod.konanie</t>
  </si>
  <si>
    <t>Tovary a služby rozvoj.proj. Čítame radi</t>
  </si>
  <si>
    <t>Tovary a služby z predch. roka - vzdel.poukazy</t>
  </si>
  <si>
    <t>Tovary a služby - dobropisy z predch. roka</t>
  </si>
  <si>
    <t>Tovary a služby - príspevok na učebnice z POO</t>
  </si>
  <si>
    <t xml:space="preserve">Tovary a služby - príspevok na učebnice </t>
  </si>
  <si>
    <t>Poistné a prísp. do poisť. Rozv.projekt Letná škola</t>
  </si>
  <si>
    <t xml:space="preserve">Poistné a prísp.do posiť.proj.asist.uč.MPC </t>
  </si>
  <si>
    <t>Poistné a prísp.do poisť.proj.asist.uč. MPC z prenáj.</t>
  </si>
  <si>
    <t>Poistné a prísp.do poisť.proj.asist.uč. MPC z darov.</t>
  </si>
  <si>
    <t>Poistné a prísp.do pisť.proj.asist.uč.MPC z pod.daní</t>
  </si>
  <si>
    <t>Poistné a prísp.do poisť. Škol.digitálny koordinátor</t>
  </si>
  <si>
    <t>Poistné a prísp.do poisť. Rozv.proj. Letná škola</t>
  </si>
  <si>
    <t>Poistné a príspevok do poisťovní asist. Učiteľa zo ŠR</t>
  </si>
  <si>
    <t>Mzdy a platy na proj. asist. uč .MPC z prenájmu</t>
  </si>
  <si>
    <t xml:space="preserve">Mzdy a platy na proj. asist.uč. MPC z dobrop. OK </t>
  </si>
  <si>
    <t>Mzdy a platy na Škol.digit.koordinátora</t>
  </si>
  <si>
    <t>Mzdy a platy proj. Lentná škola</t>
  </si>
  <si>
    <t>Mzdy a platy z proj. EU Asist.učiteľa MPC</t>
  </si>
  <si>
    <t>Tovary a služby z fin.prostr. min. roka (2021)</t>
  </si>
  <si>
    <t>131L</t>
  </si>
  <si>
    <t>Tovary a služby (z dotácie na predškolákov)</t>
  </si>
  <si>
    <t>Poistné a prísp. do poisť. - pom. vychov. z fp POO</t>
  </si>
  <si>
    <t>1P01</t>
  </si>
  <si>
    <t>Mzdy a platy Pomocný vychovávateľ z fin.pr.POO</t>
  </si>
  <si>
    <t>Mzdy a platy - pandémia udržanie zamestn. MŠ</t>
  </si>
  <si>
    <t>Mzdy, platy, služob.príjmy a OOV v vlast.príjm.</t>
  </si>
  <si>
    <t>spolu</t>
  </si>
  <si>
    <t>2022</t>
  </si>
  <si>
    <t>2021</t>
  </si>
  <si>
    <t>2020</t>
  </si>
  <si>
    <t>rozpočet 2023 -2025</t>
  </si>
  <si>
    <t>schv.rozpočet</t>
  </si>
  <si>
    <t>Zost. prostr. z predch.rokov - darov. účet (použitie)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</si>
</sst>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0\ [$€-1];[Red]\-#,##0.00\ [$€-1]"/>
  </numFmts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1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1"/>
    </font>
    <font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FFFFCC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59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Border="1"/>
    <xf numFmtId="3" fontId="3" fillId="0" borderId="0" xfId="0" applyNumberFormat="1" applyFont="1" applyFill="1" applyBorder="1"/>
    <xf numFmtId="0" fontId="7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0" fontId="0" fillId="0" borderId="0" xfId="0" applyFill="1"/>
    <xf numFmtId="3" fontId="7" fillId="0" borderId="0" xfId="0" applyNumberFormat="1" applyFont="1" applyFill="1" applyBorder="1"/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vertical="center" readingOrder="1"/>
    </xf>
    <xf numFmtId="0" fontId="7" fillId="0" borderId="0" xfId="0" applyFont="1"/>
    <xf numFmtId="0" fontId="8" fillId="4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7" fillId="0" borderId="0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7" fillId="0" borderId="0" xfId="1" applyFont="1" applyFill="1" applyBorder="1"/>
    <xf numFmtId="0" fontId="12" fillId="0" borderId="0" xfId="0" applyFont="1"/>
    <xf numFmtId="3" fontId="7" fillId="0" borderId="0" xfId="0" applyNumberFormat="1" applyFont="1"/>
    <xf numFmtId="3" fontId="3" fillId="2" borderId="10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0" fontId="3" fillId="2" borderId="9" xfId="1" applyFont="1" applyFill="1" applyBorder="1" applyAlignment="1"/>
    <xf numFmtId="0" fontId="3" fillId="2" borderId="8" xfId="1" applyFont="1" applyFill="1" applyBorder="1" applyAlignment="1"/>
    <xf numFmtId="0" fontId="3" fillId="2" borderId="6" xfId="1" applyFont="1" applyFill="1" applyBorder="1" applyAlignment="1"/>
    <xf numFmtId="49" fontId="3" fillId="2" borderId="8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0" fontId="8" fillId="0" borderId="13" xfId="0" applyFont="1" applyFill="1" applyBorder="1"/>
    <xf numFmtId="0" fontId="9" fillId="0" borderId="14" xfId="0" applyFont="1" applyFill="1" applyBorder="1"/>
    <xf numFmtId="0" fontId="7" fillId="0" borderId="11" xfId="0" applyFont="1" applyFill="1" applyBorder="1"/>
    <xf numFmtId="0" fontId="0" fillId="0" borderId="15" xfId="0" applyFill="1" applyBorder="1"/>
    <xf numFmtId="0" fontId="7" fillId="0" borderId="10" xfId="0" applyFont="1" applyBorder="1"/>
    <xf numFmtId="3" fontId="7" fillId="0" borderId="10" xfId="0" applyNumberFormat="1" applyFont="1" applyFill="1" applyBorder="1"/>
    <xf numFmtId="0" fontId="0" fillId="0" borderId="10" xfId="0" applyBorder="1"/>
    <xf numFmtId="3" fontId="7" fillId="0" borderId="10" xfId="0" applyNumberFormat="1" applyFont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3" fontId="8" fillId="0" borderId="10" xfId="0" applyNumberFormat="1" applyFont="1" applyFill="1" applyBorder="1"/>
    <xf numFmtId="0" fontId="3" fillId="2" borderId="14" xfId="1" applyFont="1" applyFill="1" applyBorder="1" applyAlignment="1"/>
    <xf numFmtId="49" fontId="3" fillId="2" borderId="17" xfId="1" applyNumberFormat="1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3" fontId="11" fillId="0" borderId="10" xfId="0" applyNumberFormat="1" applyFont="1" applyFill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3" fontId="3" fillId="0" borderId="10" xfId="0" applyNumberFormat="1" applyFont="1" applyFill="1" applyBorder="1"/>
    <xf numFmtId="0" fontId="3" fillId="3" borderId="10" xfId="0" applyFont="1" applyFill="1" applyBorder="1" applyAlignment="1">
      <alignment horizontal="left"/>
    </xf>
    <xf numFmtId="0" fontId="3" fillId="3" borderId="10" xfId="0" applyFont="1" applyFill="1" applyBorder="1"/>
    <xf numFmtId="3" fontId="3" fillId="3" borderId="10" xfId="0" applyNumberFormat="1" applyFont="1" applyFill="1" applyBorder="1"/>
    <xf numFmtId="0" fontId="3" fillId="0" borderId="10" xfId="0" applyFont="1" applyFill="1" applyBorder="1"/>
    <xf numFmtId="0" fontId="11" fillId="0" borderId="10" xfId="0" applyFont="1" applyFill="1" applyBorder="1"/>
    <xf numFmtId="0" fontId="3" fillId="7" borderId="10" xfId="0" applyFont="1" applyFill="1" applyBorder="1" applyAlignment="1">
      <alignment horizontal="left"/>
    </xf>
    <xf numFmtId="3" fontId="3" fillId="7" borderId="10" xfId="0" applyNumberFormat="1" applyFont="1" applyFill="1" applyBorder="1"/>
    <xf numFmtId="3" fontId="3" fillId="0" borderId="10" xfId="0" applyNumberFormat="1" applyFont="1" applyBorder="1"/>
    <xf numFmtId="3" fontId="3" fillId="0" borderId="10" xfId="0" applyNumberFormat="1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/>
    <xf numFmtId="3" fontId="3" fillId="4" borderId="10" xfId="0" applyNumberFormat="1" applyFont="1" applyFill="1" applyBorder="1"/>
    <xf numFmtId="0" fontId="4" fillId="5" borderId="10" xfId="0" applyFont="1" applyFill="1" applyBorder="1" applyAlignment="1">
      <alignment horizontal="left"/>
    </xf>
    <xf numFmtId="0" fontId="4" fillId="5" borderId="10" xfId="0" applyFont="1" applyFill="1" applyBorder="1"/>
    <xf numFmtId="3" fontId="4" fillId="5" borderId="10" xfId="0" applyNumberFormat="1" applyFont="1" applyFill="1" applyBorder="1"/>
    <xf numFmtId="0" fontId="3" fillId="2" borderId="5" xfId="0" applyFont="1" applyFill="1" applyBorder="1"/>
    <xf numFmtId="0" fontId="3" fillId="2" borderId="19" xfId="0" applyFont="1" applyFill="1" applyBorder="1"/>
    <xf numFmtId="0" fontId="3" fillId="2" borderId="11" xfId="0" applyFont="1" applyFill="1" applyBorder="1"/>
    <xf numFmtId="0" fontId="3" fillId="2" borderId="20" xfId="0" applyFont="1" applyFill="1" applyBorder="1"/>
    <xf numFmtId="0" fontId="7" fillId="2" borderId="7" xfId="0" applyFont="1" applyFill="1" applyBorder="1"/>
    <xf numFmtId="0" fontId="0" fillId="2" borderId="21" xfId="0" applyFill="1" applyBorder="1"/>
    <xf numFmtId="0" fontId="4" fillId="3" borderId="18" xfId="0" applyFont="1" applyFill="1" applyBorder="1"/>
    <xf numFmtId="0" fontId="4" fillId="3" borderId="12" xfId="0" applyFont="1" applyFill="1" applyBorder="1"/>
    <xf numFmtId="0" fontId="4" fillId="3" borderId="22" xfId="0" applyFont="1" applyFill="1" applyBorder="1"/>
    <xf numFmtId="3" fontId="7" fillId="0" borderId="11" xfId="0" applyNumberFormat="1" applyFont="1" applyBorder="1" applyAlignment="1">
      <alignment horizontal="left"/>
    </xf>
    <xf numFmtId="0" fontId="7" fillId="0" borderId="15" xfId="0" applyFont="1" applyBorder="1"/>
    <xf numFmtId="3" fontId="7" fillId="0" borderId="7" xfId="0" applyNumberFormat="1" applyFont="1" applyBorder="1" applyAlignment="1">
      <alignment horizontal="left"/>
    </xf>
    <xf numFmtId="0" fontId="7" fillId="0" borderId="16" xfId="0" applyFont="1" applyBorder="1"/>
    <xf numFmtId="0" fontId="7" fillId="0" borderId="17" xfId="0" applyFont="1" applyBorder="1"/>
    <xf numFmtId="3" fontId="8" fillId="4" borderId="10" xfId="0" applyNumberFormat="1" applyFont="1" applyFill="1" applyBorder="1" applyAlignment="1">
      <alignment horizontal="left"/>
    </xf>
    <xf numFmtId="0" fontId="0" fillId="4" borderId="10" xfId="0" applyFill="1" applyBorder="1"/>
    <xf numFmtId="0" fontId="8" fillId="4" borderId="10" xfId="0" applyFont="1" applyFill="1" applyBorder="1"/>
    <xf numFmtId="3" fontId="8" fillId="4" borderId="10" xfId="0" applyNumberFormat="1" applyFont="1" applyFill="1" applyBorder="1"/>
    <xf numFmtId="3" fontId="7" fillId="0" borderId="10" xfId="0" applyNumberFormat="1" applyFont="1" applyBorder="1" applyAlignment="1">
      <alignment horizontal="left"/>
    </xf>
    <xf numFmtId="0" fontId="7" fillId="0" borderId="10" xfId="0" applyFont="1" applyFill="1" applyBorder="1"/>
    <xf numFmtId="0" fontId="8" fillId="4" borderId="5" xfId="0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3" fillId="3" borderId="7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3" fontId="7" fillId="0" borderId="6" xfId="0" applyNumberFormat="1" applyFont="1" applyBorder="1" applyAlignment="1">
      <alignment horizontal="left"/>
    </xf>
    <xf numFmtId="0" fontId="7" fillId="0" borderId="6" xfId="0" applyFont="1" applyBorder="1"/>
    <xf numFmtId="0" fontId="0" fillId="3" borderId="2" xfId="0" applyFill="1" applyBorder="1"/>
    <xf numFmtId="0" fontId="0" fillId="3" borderId="4" xfId="0" applyFill="1" applyBorder="1"/>
    <xf numFmtId="0" fontId="0" fillId="3" borderId="23" xfId="0" applyFill="1" applyBorder="1"/>
    <xf numFmtId="0" fontId="0" fillId="3" borderId="24" xfId="0" applyFill="1" applyBorder="1"/>
    <xf numFmtId="0" fontId="8" fillId="4" borderId="10" xfId="0" applyFont="1" applyFill="1" applyBorder="1" applyAlignment="1">
      <alignment horizontal="left"/>
    </xf>
    <xf numFmtId="0" fontId="9" fillId="4" borderId="10" xfId="0" applyFont="1" applyFill="1" applyBorder="1"/>
    <xf numFmtId="0" fontId="7" fillId="0" borderId="10" xfId="0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left"/>
    </xf>
    <xf numFmtId="3" fontId="8" fillId="4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0" fontId="8" fillId="4" borderId="15" xfId="0" applyFont="1" applyFill="1" applyBorder="1"/>
    <xf numFmtId="3" fontId="8" fillId="4" borderId="2" xfId="0" applyNumberFormat="1" applyFont="1" applyFill="1" applyBorder="1" applyAlignment="1">
      <alignment horizontal="left"/>
    </xf>
    <xf numFmtId="0" fontId="8" fillId="4" borderId="3" xfId="0" applyFont="1" applyFill="1" applyBorder="1"/>
    <xf numFmtId="0" fontId="8" fillId="4" borderId="4" xfId="0" applyFont="1" applyFill="1" applyBorder="1"/>
    <xf numFmtId="3" fontId="7" fillId="0" borderId="2" xfId="0" applyNumberFormat="1" applyFont="1" applyFill="1" applyBorder="1" applyAlignment="1">
      <alignment horizontal="left"/>
    </xf>
    <xf numFmtId="0" fontId="7" fillId="0" borderId="3" xfId="0" applyFont="1" applyFill="1" applyBorder="1"/>
    <xf numFmtId="0" fontId="7" fillId="0" borderId="4" xfId="0" applyFont="1" applyFill="1" applyBorder="1"/>
    <xf numFmtId="0" fontId="8" fillId="4" borderId="11" xfId="0" applyFont="1" applyFill="1" applyBorder="1"/>
    <xf numFmtId="0" fontId="7" fillId="0" borderId="2" xfId="0" applyFont="1" applyFill="1" applyBorder="1"/>
    <xf numFmtId="0" fontId="4" fillId="3" borderId="18" xfId="1" applyFont="1" applyFill="1" applyBorder="1"/>
    <xf numFmtId="0" fontId="4" fillId="3" borderId="12" xfId="1" applyFont="1" applyFill="1" applyBorder="1"/>
    <xf numFmtId="0" fontId="3" fillId="3" borderId="12" xfId="1" applyFont="1" applyFill="1" applyBorder="1"/>
    <xf numFmtId="0" fontId="3" fillId="3" borderId="22" xfId="1" applyFont="1" applyFill="1" applyBorder="1"/>
    <xf numFmtId="0" fontId="7" fillId="0" borderId="11" xfId="1" applyFont="1" applyFill="1" applyBorder="1"/>
    <xf numFmtId="0" fontId="7" fillId="0" borderId="15" xfId="1" applyFont="1" applyFill="1" applyBorder="1"/>
    <xf numFmtId="3" fontId="3" fillId="2" borderId="6" xfId="1" applyNumberFormat="1" applyFont="1" applyFill="1" applyBorder="1" applyAlignment="1">
      <alignment horizontal="right"/>
    </xf>
    <xf numFmtId="3" fontId="3" fillId="2" borderId="13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right"/>
    </xf>
    <xf numFmtId="3" fontId="3" fillId="2" borderId="16" xfId="1" applyNumberFormat="1" applyFont="1" applyFill="1" applyBorder="1" applyAlignment="1">
      <alignment horizontal="right"/>
    </xf>
    <xf numFmtId="0" fontId="3" fillId="5" borderId="0" xfId="0" applyFont="1" applyFill="1" applyBorder="1"/>
    <xf numFmtId="0" fontId="8" fillId="5" borderId="0" xfId="0" applyFont="1" applyFill="1" applyBorder="1"/>
    <xf numFmtId="0" fontId="7" fillId="2" borderId="8" xfId="0" applyFont="1" applyFill="1" applyBorder="1" applyAlignment="1"/>
    <xf numFmtId="0" fontId="3" fillId="5" borderId="10" xfId="0" applyFont="1" applyFill="1" applyBorder="1"/>
    <xf numFmtId="0" fontId="0" fillId="5" borderId="10" xfId="0" applyFill="1" applyBorder="1"/>
    <xf numFmtId="3" fontId="3" fillId="5" borderId="10" xfId="0" applyNumberFormat="1" applyFont="1" applyFill="1" applyBorder="1"/>
    <xf numFmtId="0" fontId="7" fillId="0" borderId="10" xfId="0" applyFont="1" applyBorder="1" applyAlignment="1">
      <alignment horizontal="left"/>
    </xf>
    <xf numFmtId="0" fontId="4" fillId="0" borderId="15" xfId="0" applyFont="1" applyFill="1" applyBorder="1"/>
    <xf numFmtId="0" fontId="3" fillId="5" borderId="5" xfId="0" applyFont="1" applyFill="1" applyBorder="1"/>
    <xf numFmtId="0" fontId="8" fillId="5" borderId="13" xfId="0" applyFont="1" applyFill="1" applyBorder="1"/>
    <xf numFmtId="0" fontId="8" fillId="5" borderId="14" xfId="0" applyFont="1" applyFill="1" applyBorder="1"/>
    <xf numFmtId="0" fontId="8" fillId="4" borderId="2" xfId="0" applyFont="1" applyFill="1" applyBorder="1"/>
    <xf numFmtId="0" fontId="8" fillId="0" borderId="1" xfId="0" applyFont="1" applyFill="1" applyBorder="1"/>
    <xf numFmtId="0" fontId="7" fillId="5" borderId="0" xfId="0" applyFont="1" applyFill="1" applyBorder="1"/>
    <xf numFmtId="0" fontId="8" fillId="5" borderId="3" xfId="0" applyFont="1" applyFill="1" applyBorder="1"/>
    <xf numFmtId="0" fontId="7" fillId="5" borderId="3" xfId="0" applyFont="1" applyFill="1" applyBorder="1"/>
    <xf numFmtId="0" fontId="3" fillId="3" borderId="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0" fillId="2" borderId="17" xfId="0" applyFill="1" applyBorder="1"/>
    <xf numFmtId="0" fontId="3" fillId="5" borderId="3" xfId="0" applyFont="1" applyFill="1" applyBorder="1"/>
    <xf numFmtId="0" fontId="7" fillId="5" borderId="10" xfId="0" applyFont="1" applyFill="1" applyBorder="1"/>
    <xf numFmtId="164" fontId="8" fillId="4" borderId="10" xfId="0" applyNumberFormat="1" applyFont="1" applyFill="1" applyBorder="1" applyAlignment="1">
      <alignment horizontal="left"/>
    </xf>
    <xf numFmtId="0" fontId="0" fillId="0" borderId="24" xfId="0" applyBorder="1"/>
    <xf numFmtId="0" fontId="8" fillId="0" borderId="25" xfId="0" applyFont="1" applyFill="1" applyBorder="1"/>
    <xf numFmtId="3" fontId="6" fillId="5" borderId="10" xfId="0" applyNumberFormat="1" applyFont="1" applyFill="1" applyBorder="1" applyAlignment="1">
      <alignment horizontal="right"/>
    </xf>
    <xf numFmtId="0" fontId="7" fillId="2" borderId="17" xfId="0" applyFont="1" applyFill="1" applyBorder="1"/>
    <xf numFmtId="0" fontId="7" fillId="2" borderId="8" xfId="0" applyFont="1" applyFill="1" applyBorder="1"/>
    <xf numFmtId="0" fontId="9" fillId="4" borderId="3" xfId="0" applyFont="1" applyFill="1" applyBorder="1"/>
    <xf numFmtId="0" fontId="0" fillId="0" borderId="3" xfId="0" applyBorder="1"/>
    <xf numFmtId="0" fontId="3" fillId="0" borderId="3" xfId="0" applyFont="1" applyFill="1" applyBorder="1"/>
    <xf numFmtId="0" fontId="7" fillId="4" borderId="10" xfId="0" applyFont="1" applyFill="1" applyBorder="1"/>
    <xf numFmtId="0" fontId="3" fillId="0" borderId="1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6" xfId="0" applyFont="1" applyFill="1" applyBorder="1"/>
    <xf numFmtId="0" fontId="3" fillId="0" borderId="13" xfId="0" applyFont="1" applyBorder="1"/>
    <xf numFmtId="0" fontId="3" fillId="0" borderId="5" xfId="0" applyFont="1" applyBorder="1"/>
    <xf numFmtId="0" fontId="3" fillId="0" borderId="14" xfId="0" applyFont="1" applyBorder="1"/>
    <xf numFmtId="0" fontId="0" fillId="0" borderId="23" xfId="0" applyBorder="1"/>
    <xf numFmtId="0" fontId="3" fillId="3" borderId="2" xfId="0" applyFont="1" applyFill="1" applyBorder="1"/>
    <xf numFmtId="0" fontId="3" fillId="3" borderId="4" xfId="0" applyFont="1" applyFill="1" applyBorder="1"/>
    <xf numFmtId="0" fontId="0" fillId="0" borderId="25" xfId="0" applyBorder="1"/>
    <xf numFmtId="0" fontId="0" fillId="0" borderId="4" xfId="0" applyFont="1" applyFill="1" applyBorder="1"/>
    <xf numFmtId="0" fontId="9" fillId="4" borderId="15" xfId="0" applyFont="1" applyFill="1" applyBorder="1"/>
    <xf numFmtId="0" fontId="0" fillId="0" borderId="4" xfId="0" applyBorder="1"/>
    <xf numFmtId="0" fontId="8" fillId="0" borderId="10" xfId="0" applyFont="1" applyBorder="1" applyAlignment="1">
      <alignment horizontal="left"/>
    </xf>
    <xf numFmtId="1" fontId="7" fillId="0" borderId="10" xfId="0" applyNumberFormat="1" applyFont="1" applyFill="1" applyBorder="1"/>
    <xf numFmtId="14" fontId="8" fillId="4" borderId="10" xfId="0" applyNumberFormat="1" applyFont="1" applyFill="1" applyBorder="1" applyAlignment="1">
      <alignment horizontal="left"/>
    </xf>
    <xf numFmtId="14" fontId="8" fillId="4" borderId="10" xfId="0" applyNumberFormat="1" applyFont="1" applyFill="1" applyBorder="1"/>
    <xf numFmtId="14" fontId="3" fillId="5" borderId="10" xfId="0" applyNumberFormat="1" applyFont="1" applyFill="1" applyBorder="1"/>
    <xf numFmtId="0" fontId="3" fillId="5" borderId="10" xfId="0" applyFont="1" applyFill="1" applyBorder="1" applyAlignment="1">
      <alignment horizontal="left"/>
    </xf>
    <xf numFmtId="14" fontId="8" fillId="4" borderId="10" xfId="0" applyNumberFormat="1" applyFont="1" applyFill="1" applyBorder="1"/>
    <xf numFmtId="0" fontId="7" fillId="0" borderId="5" xfId="1" applyFont="1" applyFill="1" applyBorder="1"/>
    <xf numFmtId="0" fontId="7" fillId="0" borderId="13" xfId="1" applyFont="1" applyFill="1" applyBorder="1"/>
    <xf numFmtId="0" fontId="7" fillId="0" borderId="14" xfId="1" applyFont="1" applyFill="1" applyBorder="1"/>
    <xf numFmtId="0" fontId="7" fillId="0" borderId="2" xfId="1" applyFont="1" applyFill="1" applyBorder="1"/>
    <xf numFmtId="0" fontId="7" fillId="0" borderId="3" xfId="1" applyFont="1" applyFill="1" applyBorder="1"/>
    <xf numFmtId="0" fontId="7" fillId="0" borderId="4" xfId="1" applyFont="1" applyFill="1" applyBorder="1"/>
    <xf numFmtId="0" fontId="8" fillId="4" borderId="10" xfId="1" applyFont="1" applyFill="1" applyBorder="1"/>
    <xf numFmtId="0" fontId="7" fillId="4" borderId="10" xfId="1" applyFont="1" applyFill="1" applyBorder="1"/>
    <xf numFmtId="0" fontId="7" fillId="0" borderId="10" xfId="1" applyFont="1" applyFill="1" applyBorder="1" applyAlignment="1">
      <alignment horizontal="left"/>
    </xf>
    <xf numFmtId="0" fontId="7" fillId="0" borderId="10" xfId="1" applyFont="1" applyFill="1" applyBorder="1"/>
    <xf numFmtId="0" fontId="8" fillId="4" borderId="10" xfId="1" applyFont="1" applyFill="1" applyBorder="1" applyAlignment="1">
      <alignment horizontal="left"/>
    </xf>
    <xf numFmtId="0" fontId="7" fillId="0" borderId="10" xfId="1" applyFont="1" applyBorder="1"/>
    <xf numFmtId="14" fontId="8" fillId="6" borderId="10" xfId="1" applyNumberFormat="1" applyFont="1" applyFill="1" applyBorder="1" applyAlignment="1">
      <alignment horizontal="left"/>
    </xf>
    <xf numFmtId="0" fontId="8" fillId="6" borderId="10" xfId="1" applyFont="1" applyFill="1" applyBorder="1"/>
    <xf numFmtId="0" fontId="7" fillId="0" borderId="23" xfId="1" applyFont="1" applyBorder="1"/>
    <xf numFmtId="0" fontId="7" fillId="0" borderId="24" xfId="1" applyFont="1" applyBorder="1"/>
    <xf numFmtId="0" fontId="8" fillId="4" borderId="13" xfId="1" applyFont="1" applyFill="1" applyBorder="1"/>
    <xf numFmtId="0" fontId="8" fillId="4" borderId="14" xfId="1" applyFont="1" applyFill="1" applyBorder="1"/>
    <xf numFmtId="3" fontId="7" fillId="0" borderId="10" xfId="1" applyNumberFormat="1" applyFont="1" applyBorder="1"/>
    <xf numFmtId="3" fontId="7" fillId="0" borderId="10" xfId="1" applyNumberFormat="1" applyFont="1" applyFill="1" applyBorder="1"/>
    <xf numFmtId="3" fontId="3" fillId="3" borderId="10" xfId="1" applyNumberFormat="1" applyFont="1" applyFill="1" applyBorder="1"/>
    <xf numFmtId="0" fontId="7" fillId="0" borderId="7" xfId="1" applyFont="1" applyFill="1" applyBorder="1"/>
    <xf numFmtId="0" fontId="7" fillId="0" borderId="16" xfId="1" applyFont="1" applyFill="1" applyBorder="1"/>
    <xf numFmtId="0" fontId="7" fillId="0" borderId="17" xfId="1" applyFont="1" applyFill="1" applyBorder="1"/>
    <xf numFmtId="0" fontId="9" fillId="4" borderId="5" xfId="1" applyFont="1" applyFill="1" applyBorder="1"/>
    <xf numFmtId="0" fontId="8" fillId="4" borderId="0" xfId="1" applyFont="1" applyFill="1" applyBorder="1"/>
    <xf numFmtId="0" fontId="7" fillId="0" borderId="25" xfId="1" applyFont="1" applyFill="1" applyBorder="1"/>
    <xf numFmtId="3" fontId="3" fillId="5" borderId="10" xfId="1" applyNumberFormat="1" applyFont="1" applyFill="1" applyBorder="1"/>
    <xf numFmtId="3" fontId="3" fillId="0" borderId="10" xfId="1" applyNumberFormat="1" applyFont="1" applyFill="1" applyBorder="1"/>
    <xf numFmtId="0" fontId="0" fillId="0" borderId="0" xfId="0" applyFont="1" applyFill="1" applyBorder="1"/>
    <xf numFmtId="0" fontId="9" fillId="4" borderId="0" xfId="1" applyFont="1" applyFill="1" applyBorder="1"/>
    <xf numFmtId="0" fontId="7" fillId="5" borderId="3" xfId="1" applyFont="1" applyFill="1" applyBorder="1"/>
    <xf numFmtId="0" fontId="7" fillId="5" borderId="4" xfId="1" applyFont="1" applyFill="1" applyBorder="1"/>
    <xf numFmtId="0" fontId="7" fillId="5" borderId="1" xfId="1" applyFont="1" applyFill="1" applyBorder="1"/>
    <xf numFmtId="0" fontId="5" fillId="5" borderId="2" xfId="1" applyFont="1" applyFill="1" applyBorder="1"/>
    <xf numFmtId="0" fontId="8" fillId="4" borderId="3" xfId="1" applyFont="1" applyFill="1" applyBorder="1"/>
    <xf numFmtId="0" fontId="8" fillId="4" borderId="4" xfId="1" applyFont="1" applyFill="1" applyBorder="1"/>
    <xf numFmtId="0" fontId="3" fillId="5" borderId="23" xfId="1" applyFont="1" applyFill="1" applyBorder="1" applyAlignment="1">
      <alignment horizontal="left"/>
    </xf>
    <xf numFmtId="0" fontId="11" fillId="0" borderId="2" xfId="0" applyFont="1" applyBorder="1"/>
    <xf numFmtId="0" fontId="3" fillId="0" borderId="2" xfId="0" applyFont="1" applyBorder="1"/>
    <xf numFmtId="0" fontId="11" fillId="0" borderId="2" xfId="0" applyFont="1" applyFill="1" applyBorder="1"/>
    <xf numFmtId="0" fontId="3" fillId="0" borderId="2" xfId="0" applyFont="1" applyFill="1" applyBorder="1"/>
    <xf numFmtId="0" fontId="3" fillId="4" borderId="2" xfId="0" applyFont="1" applyFill="1" applyBorder="1"/>
    <xf numFmtId="0" fontId="4" fillId="5" borderId="2" xfId="0" applyFont="1" applyFill="1" applyBorder="1"/>
    <xf numFmtId="0" fontId="11" fillId="0" borderId="14" xfId="0" applyFont="1" applyBorder="1"/>
    <xf numFmtId="0" fontId="11" fillId="0" borderId="15" xfId="0" applyFont="1" applyBorder="1"/>
    <xf numFmtId="0" fontId="3" fillId="0" borderId="15" xfId="0" applyFont="1" applyBorder="1"/>
    <xf numFmtId="0" fontId="3" fillId="3" borderId="15" xfId="0" applyFont="1" applyFill="1" applyBorder="1"/>
    <xf numFmtId="0" fontId="3" fillId="7" borderId="15" xfId="0" applyFont="1" applyFill="1" applyBorder="1"/>
    <xf numFmtId="0" fontId="3" fillId="0" borderId="15" xfId="0" applyFont="1" applyFill="1" applyBorder="1"/>
    <xf numFmtId="0" fontId="4" fillId="5" borderId="17" xfId="0" applyFont="1" applyFill="1" applyBorder="1"/>
    <xf numFmtId="0" fontId="11" fillId="0" borderId="4" xfId="0" applyFont="1" applyBorder="1"/>
    <xf numFmtId="0" fontId="3" fillId="0" borderId="4" xfId="0" applyFont="1" applyBorder="1"/>
    <xf numFmtId="0" fontId="11" fillId="0" borderId="4" xfId="0" applyFont="1" applyFill="1" applyBorder="1"/>
    <xf numFmtId="0" fontId="3" fillId="4" borderId="4" xfId="0" applyFont="1" applyFill="1" applyBorder="1"/>
    <xf numFmtId="0" fontId="3" fillId="3" borderId="5" xfId="0" applyFont="1" applyFill="1" applyBorder="1"/>
    <xf numFmtId="0" fontId="11" fillId="0" borderId="7" xfId="0" applyFont="1" applyBorder="1"/>
    <xf numFmtId="0" fontId="3" fillId="0" borderId="3" xfId="0" applyFont="1" applyBorder="1"/>
    <xf numFmtId="3" fontId="3" fillId="0" borderId="10" xfId="0" applyNumberFormat="1" applyFont="1" applyBorder="1" applyAlignment="1">
      <alignment horizontal="left"/>
    </xf>
    <xf numFmtId="0" fontId="10" fillId="0" borderId="2" xfId="1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11" xfId="1" applyFont="1" applyBorder="1"/>
    <xf numFmtId="0" fontId="10" fillId="0" borderId="0" xfId="0" applyFont="1" applyBorder="1"/>
    <xf numFmtId="0" fontId="10" fillId="0" borderId="15" xfId="0" applyFont="1" applyBorder="1"/>
    <xf numFmtId="0" fontId="10" fillId="0" borderId="7" xfId="1" applyFont="1" applyBorder="1"/>
    <xf numFmtId="0" fontId="10" fillId="0" borderId="16" xfId="0" applyFont="1" applyBorder="1"/>
    <xf numFmtId="0" fontId="10" fillId="0" borderId="17" xfId="0" applyFont="1" applyBorder="1"/>
    <xf numFmtId="0" fontId="7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2" borderId="13" xfId="0" applyFont="1" applyFill="1" applyBorder="1"/>
    <xf numFmtId="0" fontId="3" fillId="2" borderId="0" xfId="0" applyFont="1" applyFill="1" applyBorder="1"/>
    <xf numFmtId="0" fontId="7" fillId="2" borderId="16" xfId="0" applyFont="1" applyFill="1" applyBorder="1"/>
    <xf numFmtId="0" fontId="0" fillId="3" borderId="3" xfId="0" applyFill="1" applyBorder="1"/>
    <xf numFmtId="3" fontId="7" fillId="0" borderId="3" xfId="0" applyNumberFormat="1" applyFont="1" applyFill="1" applyBorder="1" applyAlignment="1">
      <alignment horizontal="left"/>
    </xf>
    <xf numFmtId="0" fontId="7" fillId="0" borderId="7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7" fillId="0" borderId="10" xfId="0" applyFont="1" applyFill="1" applyBorder="1" applyAlignment="1">
      <alignment horizontal="right"/>
    </xf>
    <xf numFmtId="0" fontId="3" fillId="2" borderId="13" xfId="1" applyFont="1" applyFill="1" applyBorder="1" applyAlignment="1"/>
    <xf numFmtId="0" fontId="7" fillId="0" borderId="2" xfId="1" applyFont="1" applyFill="1" applyBorder="1" applyAlignment="1">
      <alignment horizontal="left"/>
    </xf>
    <xf numFmtId="0" fontId="3" fillId="2" borderId="8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7" xfId="0" applyFont="1" applyBorder="1"/>
    <xf numFmtId="0" fontId="7" fillId="8" borderId="10" xfId="0" applyFont="1" applyFill="1" applyBorder="1" applyAlignment="1">
      <alignment horizontal="left"/>
    </xf>
    <xf numFmtId="0" fontId="7" fillId="8" borderId="4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7" fillId="0" borderId="5" xfId="0" applyFont="1" applyBorder="1"/>
    <xf numFmtId="0" fontId="0" fillId="5" borderId="2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7" fillId="0" borderId="10" xfId="1" applyFont="1" applyFill="1" applyBorder="1" applyAlignment="1">
      <alignment horizontal="right"/>
    </xf>
    <xf numFmtId="0" fontId="7" fillId="4" borderId="10" xfId="1" applyFont="1" applyFill="1" applyBorder="1" applyAlignment="1">
      <alignment horizontal="right"/>
    </xf>
    <xf numFmtId="0" fontId="7" fillId="8" borderId="10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14" fontId="8" fillId="4" borderId="6" xfId="0" applyNumberFormat="1" applyFont="1" applyFill="1" applyBorder="1" applyAlignment="1">
      <alignment horizontal="left"/>
    </xf>
    <xf numFmtId="0" fontId="0" fillId="4" borderId="6" xfId="0" applyFill="1" applyBorder="1" applyAlignment="1">
      <alignment horizontal="right"/>
    </xf>
    <xf numFmtId="3" fontId="8" fillId="4" borderId="6" xfId="0" applyNumberFormat="1" applyFont="1" applyFill="1" applyBorder="1"/>
    <xf numFmtId="0" fontId="7" fillId="0" borderId="2" xfId="1" applyFont="1" applyFill="1" applyBorder="1" applyAlignment="1">
      <alignment horizontal="right"/>
    </xf>
    <xf numFmtId="0" fontId="3" fillId="0" borderId="26" xfId="1" applyFont="1" applyFill="1" applyBorder="1" applyAlignment="1">
      <alignment horizontal="left" vertical="top"/>
    </xf>
    <xf numFmtId="0" fontId="3" fillId="0" borderId="27" xfId="1" applyFont="1" applyFill="1" applyBorder="1" applyAlignment="1">
      <alignment horizontal="left" vertical="top"/>
    </xf>
    <xf numFmtId="0" fontId="3" fillId="0" borderId="28" xfId="1" applyFont="1" applyFill="1" applyBorder="1" applyAlignment="1">
      <alignment horizontal="left" vertical="top"/>
    </xf>
    <xf numFmtId="0" fontId="3" fillId="0" borderId="0" xfId="0" applyFont="1" applyBorder="1"/>
    <xf numFmtId="0" fontId="3" fillId="0" borderId="0" xfId="0" applyFont="1" applyAlignment="1">
      <alignment horizontal="right"/>
    </xf>
    <xf numFmtId="16" fontId="3" fillId="0" borderId="0" xfId="0" applyNumberFormat="1" applyFont="1" applyAlignment="1">
      <alignment horizontal="right"/>
    </xf>
    <xf numFmtId="3" fontId="8" fillId="8" borderId="10" xfId="0" applyNumberFormat="1" applyFont="1" applyFill="1" applyBorder="1"/>
    <xf numFmtId="0" fontId="7" fillId="0" borderId="4" xfId="0" applyFont="1" applyFill="1" applyBorder="1" applyAlignment="1">
      <alignment horizontal="right"/>
    </xf>
    <xf numFmtId="14" fontId="7" fillId="0" borderId="3" xfId="0" applyNumberFormat="1" applyFont="1" applyBorder="1"/>
    <xf numFmtId="0" fontId="7" fillId="0" borderId="10" xfId="0" applyFont="1" applyFill="1" applyBorder="1" applyAlignment="1">
      <alignment wrapText="1"/>
    </xf>
    <xf numFmtId="14" fontId="8" fillId="0" borderId="0" xfId="0" applyNumberFormat="1" applyFont="1" applyFill="1" applyBorder="1"/>
    <xf numFmtId="0" fontId="11" fillId="0" borderId="5" xfId="1" applyFont="1" applyFill="1" applyBorder="1"/>
    <xf numFmtId="0" fontId="11" fillId="0" borderId="13" xfId="1" applyFont="1" applyFill="1" applyBorder="1"/>
    <xf numFmtId="0" fontId="11" fillId="0" borderId="14" xfId="1" applyFont="1" applyFill="1" applyBorder="1" applyAlignment="1">
      <alignment horizontal="right"/>
    </xf>
    <xf numFmtId="0" fontId="11" fillId="0" borderId="6" xfId="1" applyFont="1" applyFill="1" applyBorder="1" applyAlignment="1">
      <alignment horizontal="left"/>
    </xf>
    <xf numFmtId="0" fontId="11" fillId="0" borderId="6" xfId="1" applyFont="1" applyFill="1" applyBorder="1"/>
    <xf numFmtId="3" fontId="11" fillId="0" borderId="6" xfId="1" applyNumberFormat="1" applyFont="1" applyFill="1" applyBorder="1"/>
    <xf numFmtId="0" fontId="9" fillId="6" borderId="2" xfId="1" applyFont="1" applyFill="1" applyBorder="1"/>
    <xf numFmtId="0" fontId="8" fillId="6" borderId="3" xfId="1" applyFont="1" applyFill="1" applyBorder="1"/>
    <xf numFmtId="0" fontId="8" fillId="6" borderId="4" xfId="1" applyFont="1" applyFill="1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3" fillId="7" borderId="6" xfId="0" applyFont="1" applyFill="1" applyBorder="1"/>
    <xf numFmtId="0" fontId="3" fillId="7" borderId="5" xfId="0" applyFont="1" applyFill="1" applyBorder="1"/>
    <xf numFmtId="0" fontId="3" fillId="0" borderId="8" xfId="0" applyFont="1" applyBorder="1"/>
    <xf numFmtId="0" fontId="3" fillId="0" borderId="7" xfId="0" applyFont="1" applyBorder="1"/>
    <xf numFmtId="0" fontId="3" fillId="0" borderId="17" xfId="0" applyFont="1" applyBorder="1"/>
    <xf numFmtId="0" fontId="7" fillId="0" borderId="5" xfId="0" applyFont="1" applyFill="1" applyBorder="1"/>
    <xf numFmtId="0" fontId="3" fillId="2" borderId="5" xfId="1" applyFont="1" applyFill="1" applyBorder="1" applyAlignment="1"/>
    <xf numFmtId="0" fontId="3" fillId="3" borderId="2" xfId="1" applyFont="1" applyFill="1" applyBorder="1"/>
    <xf numFmtId="0" fontId="3" fillId="3" borderId="3" xfId="1" applyFont="1" applyFill="1" applyBorder="1"/>
    <xf numFmtId="0" fontId="3" fillId="3" borderId="4" xfId="1" applyFont="1" applyFill="1" applyBorder="1"/>
    <xf numFmtId="0" fontId="9" fillId="4" borderId="4" xfId="0" applyFont="1" applyFill="1" applyBorder="1"/>
    <xf numFmtId="0" fontId="4" fillId="0" borderId="0" xfId="0" applyFont="1"/>
    <xf numFmtId="0" fontId="11" fillId="9" borderId="10" xfId="0" applyFont="1" applyFill="1" applyBorder="1" applyAlignment="1">
      <alignment horizontal="left"/>
    </xf>
    <xf numFmtId="0" fontId="11" fillId="9" borderId="10" xfId="0" applyFont="1" applyFill="1" applyBorder="1" applyAlignment="1">
      <alignment horizontal="right"/>
    </xf>
    <xf numFmtId="0" fontId="11" fillId="9" borderId="0" xfId="0" applyFont="1" applyFill="1" applyBorder="1"/>
    <xf numFmtId="3" fontId="11" fillId="9" borderId="10" xfId="0" applyNumberFormat="1" applyFont="1" applyFill="1" applyBorder="1"/>
    <xf numFmtId="0" fontId="11" fillId="9" borderId="10" xfId="0" applyFont="1" applyFill="1" applyBorder="1"/>
    <xf numFmtId="0" fontId="3" fillId="8" borderId="10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right"/>
    </xf>
    <xf numFmtId="0" fontId="3" fillId="8" borderId="7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0" fontId="3" fillId="8" borderId="10" xfId="0" applyFont="1" applyFill="1" applyBorder="1"/>
    <xf numFmtId="14" fontId="11" fillId="9" borderId="10" xfId="0" applyNumberFormat="1" applyFont="1" applyFill="1" applyBorder="1" applyAlignment="1">
      <alignment horizontal="left"/>
    </xf>
    <xf numFmtId="0" fontId="11" fillId="9" borderId="7" xfId="0" applyFont="1" applyFill="1" applyBorder="1"/>
    <xf numFmtId="0" fontId="11" fillId="9" borderId="16" xfId="0" applyFont="1" applyFill="1" applyBorder="1"/>
    <xf numFmtId="0" fontId="11" fillId="9" borderId="17" xfId="0" applyFont="1" applyFill="1" applyBorder="1"/>
    <xf numFmtId="0" fontId="3" fillId="8" borderId="4" xfId="0" applyFont="1" applyFill="1" applyBorder="1" applyAlignment="1">
      <alignment horizontal="right"/>
    </xf>
    <xf numFmtId="0" fontId="3" fillId="8" borderId="4" xfId="0" applyFont="1" applyFill="1" applyBorder="1"/>
    <xf numFmtId="0" fontId="11" fillId="9" borderId="4" xfId="0" applyFont="1" applyFill="1" applyBorder="1" applyAlignment="1">
      <alignment horizontal="right"/>
    </xf>
    <xf numFmtId="0" fontId="11" fillId="9" borderId="3" xfId="0" applyFont="1" applyFill="1" applyBorder="1"/>
    <xf numFmtId="0" fontId="11" fillId="9" borderId="4" xfId="0" applyFont="1" applyFill="1" applyBorder="1"/>
    <xf numFmtId="0" fontId="11" fillId="0" borderId="7" xfId="0" applyFont="1" applyFill="1" applyBorder="1"/>
    <xf numFmtId="0" fontId="11" fillId="0" borderId="16" xfId="0" applyFont="1" applyFill="1" applyBorder="1"/>
    <xf numFmtId="0" fontId="11" fillId="0" borderId="17" xfId="0" applyFont="1" applyFill="1" applyBorder="1"/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/>
    <xf numFmtId="0" fontId="8" fillId="4" borderId="6" xfId="0" applyFont="1" applyFill="1" applyBorder="1"/>
    <xf numFmtId="0" fontId="7" fillId="4" borderId="6" xfId="0" applyFont="1" applyFill="1" applyBorder="1" applyAlignment="1">
      <alignment horizontal="right"/>
    </xf>
    <xf numFmtId="49" fontId="3" fillId="2" borderId="11" xfId="1" applyNumberFormat="1" applyFont="1" applyFill="1" applyBorder="1" applyAlignment="1">
      <alignment horizontal="center"/>
    </xf>
    <xf numFmtId="0" fontId="10" fillId="0" borderId="5" xfId="1" applyFont="1" applyBorder="1"/>
    <xf numFmtId="0" fontId="10" fillId="0" borderId="13" xfId="0" applyFont="1" applyBorder="1"/>
    <xf numFmtId="0" fontId="10" fillId="0" borderId="14" xfId="0" applyFont="1" applyBorder="1"/>
    <xf numFmtId="0" fontId="0" fillId="16" borderId="10" xfId="0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17" fontId="0" fillId="0" borderId="0" xfId="0" applyNumberFormat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11" xfId="0" applyFont="1" applyBorder="1"/>
    <xf numFmtId="14" fontId="0" fillId="0" borderId="0" xfId="0" applyNumberFormat="1"/>
    <xf numFmtId="0" fontId="5" fillId="0" borderId="0" xfId="2" applyFont="1" applyFill="1" applyBorder="1"/>
    <xf numFmtId="0" fontId="3" fillId="0" borderId="0" xfId="2" applyFont="1" applyFill="1" applyBorder="1"/>
    <xf numFmtId="0" fontId="4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15" fillId="0" borderId="0" xfId="2"/>
    <xf numFmtId="0" fontId="15" fillId="0" borderId="0" xfId="2" applyFont="1" applyFill="1" applyBorder="1"/>
    <xf numFmtId="3" fontId="3" fillId="0" borderId="0" xfId="2" applyNumberFormat="1" applyFont="1" applyFill="1" applyBorder="1"/>
    <xf numFmtId="0" fontId="3" fillId="10" borderId="6" xfId="2" applyFont="1" applyFill="1" applyBorder="1"/>
    <xf numFmtId="0" fontId="3" fillId="10" borderId="14" xfId="2" applyFont="1" applyFill="1" applyBorder="1"/>
    <xf numFmtId="0" fontId="4" fillId="11" borderId="29" xfId="2" applyFont="1" applyFill="1" applyBorder="1"/>
    <xf numFmtId="0" fontId="4" fillId="11" borderId="30" xfId="2" applyFont="1" applyFill="1" applyBorder="1"/>
    <xf numFmtId="0" fontId="4" fillId="11" borderId="31" xfId="2" applyFont="1" applyFill="1" applyBorder="1"/>
    <xf numFmtId="0" fontId="3" fillId="10" borderId="9" xfId="2" applyFont="1" applyFill="1" applyBorder="1"/>
    <xf numFmtId="0" fontId="3" fillId="10" borderId="15" xfId="2" applyFont="1" applyFill="1" applyBorder="1"/>
    <xf numFmtId="3" fontId="6" fillId="10" borderId="5" xfId="2" applyNumberFormat="1" applyFont="1" applyFill="1" applyBorder="1" applyAlignment="1">
      <alignment horizontal="center"/>
    </xf>
    <xf numFmtId="3" fontId="3" fillId="10" borderId="5" xfId="2" applyNumberFormat="1" applyFont="1" applyFill="1" applyBorder="1" applyAlignment="1">
      <alignment horizontal="center"/>
    </xf>
    <xf numFmtId="3" fontId="6" fillId="10" borderId="6" xfId="2" applyNumberFormat="1" applyFont="1" applyFill="1" applyBorder="1" applyAlignment="1">
      <alignment horizontal="center"/>
    </xf>
    <xf numFmtId="0" fontId="7" fillId="10" borderId="8" xfId="2" applyFont="1" applyFill="1" applyBorder="1"/>
    <xf numFmtId="0" fontId="7" fillId="10" borderId="17" xfId="2" applyFont="1" applyFill="1" applyBorder="1"/>
    <xf numFmtId="3" fontId="6" fillId="10" borderId="7" xfId="2" applyNumberFormat="1" applyFont="1" applyFill="1" applyBorder="1" applyAlignment="1">
      <alignment horizontal="center"/>
    </xf>
    <xf numFmtId="3" fontId="3" fillId="10" borderId="7" xfId="2" applyNumberFormat="1" applyFont="1" applyFill="1" applyBorder="1" applyAlignment="1">
      <alignment horizontal="center"/>
    </xf>
    <xf numFmtId="3" fontId="6" fillId="10" borderId="8" xfId="2" applyNumberFormat="1" applyFont="1" applyFill="1" applyBorder="1" applyAlignment="1">
      <alignment horizontal="center"/>
    </xf>
    <xf numFmtId="0" fontId="8" fillId="12" borderId="10" xfId="2" applyFont="1" applyFill="1" applyBorder="1" applyAlignment="1">
      <alignment horizontal="left"/>
    </xf>
    <xf numFmtId="0" fontId="7" fillId="13" borderId="10" xfId="2" applyFont="1" applyFill="1" applyBorder="1"/>
    <xf numFmtId="0" fontId="8" fillId="13" borderId="2" xfId="2" applyFont="1" applyFill="1" applyBorder="1"/>
    <xf numFmtId="0" fontId="8" fillId="13" borderId="3" xfId="2" applyFont="1" applyFill="1" applyBorder="1"/>
    <xf numFmtId="0" fontId="8" fillId="13" borderId="4" xfId="2" applyFont="1" applyFill="1" applyBorder="1"/>
    <xf numFmtId="3" fontId="8" fillId="13" borderId="10" xfId="2" applyNumberFormat="1" applyFont="1" applyFill="1" applyBorder="1"/>
    <xf numFmtId="3" fontId="7" fillId="0" borderId="10" xfId="2" applyNumberFormat="1" applyFont="1" applyFill="1" applyBorder="1" applyAlignment="1">
      <alignment horizontal="left"/>
    </xf>
    <xf numFmtId="0" fontId="7" fillId="0" borderId="6" xfId="2" applyFont="1" applyFill="1" applyBorder="1"/>
    <xf numFmtId="0" fontId="7" fillId="0" borderId="11" xfId="2" applyFont="1" applyFill="1" applyBorder="1"/>
    <xf numFmtId="0" fontId="7" fillId="0" borderId="0" xfId="2" applyFont="1" applyFill="1" applyBorder="1"/>
    <xf numFmtId="0" fontId="7" fillId="0" borderId="15" xfId="2" applyFont="1" applyFill="1" applyBorder="1"/>
    <xf numFmtId="3" fontId="7" fillId="0" borderId="10" xfId="2" applyNumberFormat="1" applyFont="1" applyFill="1" applyBorder="1"/>
    <xf numFmtId="0" fontId="7" fillId="0" borderId="10" xfId="2" applyFont="1" applyFill="1" applyBorder="1" applyAlignment="1">
      <alignment horizontal="left"/>
    </xf>
    <xf numFmtId="0" fontId="7" fillId="0" borderId="10" xfId="2" applyFont="1" applyFill="1" applyBorder="1"/>
    <xf numFmtId="0" fontId="7" fillId="0" borderId="2" xfId="2" applyFont="1" applyFill="1" applyBorder="1"/>
    <xf numFmtId="0" fontId="7" fillId="0" borderId="3" xfId="2" applyFont="1" applyFill="1" applyBorder="1"/>
    <xf numFmtId="0" fontId="7" fillId="0" borderId="4" xfId="2" applyFont="1" applyFill="1" applyBorder="1"/>
    <xf numFmtId="0" fontId="7" fillId="0" borderId="14" xfId="2" applyFont="1" applyFill="1" applyBorder="1"/>
    <xf numFmtId="0" fontId="7" fillId="0" borderId="14" xfId="2" applyFont="1" applyFill="1" applyBorder="1" applyAlignment="1">
      <alignment horizontal="left"/>
    </xf>
    <xf numFmtId="0" fontId="8" fillId="12" borderId="10" xfId="2" applyFont="1" applyFill="1" applyBorder="1"/>
    <xf numFmtId="0" fontId="8" fillId="12" borderId="2" xfId="2" applyFont="1" applyFill="1" applyBorder="1"/>
    <xf numFmtId="0" fontId="8" fillId="12" borderId="3" xfId="2" applyFont="1" applyFill="1" applyBorder="1"/>
    <xf numFmtId="0" fontId="8" fillId="12" borderId="4" xfId="2" applyFont="1" applyFill="1" applyBorder="1"/>
    <xf numFmtId="3" fontId="8" fillId="12" borderId="10" xfId="2" applyNumberFormat="1" applyFont="1" applyFill="1" applyBorder="1"/>
    <xf numFmtId="0" fontId="8" fillId="0" borderId="4" xfId="2" applyFont="1" applyFill="1" applyBorder="1"/>
    <xf numFmtId="3" fontId="8" fillId="0" borderId="10" xfId="2" applyNumberFormat="1" applyFont="1" applyFill="1" applyBorder="1"/>
    <xf numFmtId="3" fontId="16" fillId="0" borderId="10" xfId="2" applyNumberFormat="1" applyFont="1" applyFill="1" applyBorder="1"/>
    <xf numFmtId="0" fontId="15" fillId="0" borderId="4" xfId="2" applyFont="1" applyFill="1" applyBorder="1"/>
    <xf numFmtId="0" fontId="3" fillId="11" borderId="3" xfId="2" applyFont="1" applyFill="1" applyBorder="1"/>
    <xf numFmtId="0" fontId="3" fillId="11" borderId="4" xfId="2" applyFont="1" applyFill="1" applyBorder="1"/>
    <xf numFmtId="3" fontId="3" fillId="11" borderId="10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13" fillId="0" borderId="0" xfId="2" applyFont="1" applyFill="1" applyBorder="1"/>
    <xf numFmtId="0" fontId="14" fillId="0" borderId="0" xfId="2" applyFont="1" applyFill="1" applyBorder="1"/>
    <xf numFmtId="3" fontId="5" fillId="0" borderId="0" xfId="2" applyNumberFormat="1" applyFont="1" applyFill="1" applyBorder="1" applyAlignment="1">
      <alignment horizontal="center"/>
    </xf>
    <xf numFmtId="0" fontId="8" fillId="0" borderId="5" xfId="2" applyFont="1" applyFill="1" applyBorder="1"/>
    <xf numFmtId="0" fontId="8" fillId="0" borderId="13" xfId="2" applyFont="1" applyFill="1" applyBorder="1"/>
    <xf numFmtId="0" fontId="9" fillId="0" borderId="14" xfId="2" applyFont="1" applyFill="1" applyBorder="1"/>
    <xf numFmtId="3" fontId="4" fillId="0" borderId="13" xfId="2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8" fillId="0" borderId="7" xfId="2" applyFont="1" applyFill="1" applyBorder="1"/>
    <xf numFmtId="0" fontId="8" fillId="0" borderId="11" xfId="2" applyFont="1" applyFill="1" applyBorder="1"/>
    <xf numFmtId="0" fontId="8" fillId="0" borderId="0" xfId="2" applyFont="1" applyFill="1" applyBorder="1"/>
    <xf numFmtId="0" fontId="9" fillId="0" borderId="0" xfId="2" applyFont="1" applyFill="1" applyBorder="1"/>
    <xf numFmtId="0" fontId="15" fillId="0" borderId="15" xfId="2" applyFont="1" applyFill="1" applyBorder="1"/>
    <xf numFmtId="3" fontId="3" fillId="0" borderId="16" xfId="2" applyNumberFormat="1" applyFont="1" applyFill="1" applyBorder="1" applyAlignment="1">
      <alignment horizontal="center"/>
    </xf>
    <xf numFmtId="3" fontId="3" fillId="0" borderId="8" xfId="2" applyNumberFormat="1" applyFont="1" applyFill="1" applyBorder="1" applyAlignment="1">
      <alignment horizontal="center"/>
    </xf>
    <xf numFmtId="0" fontId="15" fillId="0" borderId="10" xfId="2" applyFont="1" applyFill="1" applyBorder="1"/>
    <xf numFmtId="0" fontId="15" fillId="0" borderId="5" xfId="2" applyFont="1" applyFill="1" applyBorder="1"/>
    <xf numFmtId="0" fontId="3" fillId="0" borderId="14" xfId="2" applyFont="1" applyFill="1" applyBorder="1"/>
    <xf numFmtId="0" fontId="15" fillId="0" borderId="2" xfId="2" applyFont="1" applyFill="1" applyBorder="1"/>
    <xf numFmtId="0" fontId="7" fillId="0" borderId="13" xfId="2" applyFont="1" applyFill="1" applyBorder="1"/>
    <xf numFmtId="0" fontId="15" fillId="0" borderId="13" xfId="2" applyFont="1" applyFill="1" applyBorder="1"/>
    <xf numFmtId="0" fontId="15" fillId="0" borderId="2" xfId="2" applyFont="1" applyFill="1" applyBorder="1" applyAlignment="1">
      <alignment horizontal="left"/>
    </xf>
    <xf numFmtId="0" fontId="15" fillId="0" borderId="3" xfId="2" applyFont="1" applyFill="1" applyBorder="1"/>
    <xf numFmtId="0" fontId="3" fillId="0" borderId="4" xfId="2" applyFont="1" applyFill="1" applyBorder="1"/>
    <xf numFmtId="3" fontId="17" fillId="0" borderId="10" xfId="2" applyNumberFormat="1" applyFont="1" applyFill="1" applyBorder="1"/>
    <xf numFmtId="0" fontId="15" fillId="0" borderId="7" xfId="2" applyFont="1" applyFill="1" applyBorder="1"/>
    <xf numFmtId="0" fontId="7" fillId="0" borderId="9" xfId="2" applyFont="1" applyFill="1" applyBorder="1"/>
    <xf numFmtId="3" fontId="3" fillId="0" borderId="10" xfId="2" applyNumberFormat="1" applyFont="1" applyFill="1" applyBorder="1"/>
    <xf numFmtId="3" fontId="8" fillId="12" borderId="10" xfId="2" applyNumberFormat="1" applyFont="1" applyFill="1" applyBorder="1" applyAlignment="1">
      <alignment horizontal="right"/>
    </xf>
    <xf numFmtId="0" fontId="8" fillId="0" borderId="2" xfId="2" applyFont="1" applyFill="1" applyBorder="1"/>
    <xf numFmtId="0" fontId="8" fillId="0" borderId="3" xfId="2" applyFont="1" applyFill="1" applyBorder="1"/>
    <xf numFmtId="0" fontId="3" fillId="12" borderId="5" xfId="2" applyFont="1" applyFill="1" applyBorder="1"/>
    <xf numFmtId="0" fontId="3" fillId="12" borderId="13" xfId="2" applyFont="1" applyFill="1" applyBorder="1"/>
    <xf numFmtId="0" fontId="3" fillId="12" borderId="14" xfId="2" applyFont="1" applyFill="1" applyBorder="1"/>
    <xf numFmtId="3" fontId="3" fillId="12" borderId="10" xfId="2" applyNumberFormat="1" applyFont="1" applyFill="1" applyBorder="1"/>
    <xf numFmtId="0" fontId="3" fillId="14" borderId="2" xfId="2" applyFont="1" applyFill="1" applyBorder="1"/>
    <xf numFmtId="0" fontId="3" fillId="14" borderId="3" xfId="2" applyFont="1" applyFill="1" applyBorder="1"/>
    <xf numFmtId="0" fontId="3" fillId="14" borderId="4" xfId="2" applyFont="1" applyFill="1" applyBorder="1"/>
    <xf numFmtId="3" fontId="3" fillId="15" borderId="10" xfId="2" applyNumberFormat="1" applyFont="1" applyFill="1" applyBorder="1"/>
    <xf numFmtId="3" fontId="3" fillId="14" borderId="10" xfId="2" applyNumberFormat="1" applyFont="1" applyFill="1" applyBorder="1"/>
    <xf numFmtId="0" fontId="7" fillId="0" borderId="5" xfId="2" applyFont="1" applyFill="1" applyBorder="1"/>
    <xf numFmtId="3" fontId="3" fillId="3" borderId="10" xfId="2" applyNumberFormat="1" applyFont="1" applyFill="1" applyBorder="1"/>
    <xf numFmtId="0" fontId="3" fillId="3" borderId="3" xfId="2" applyFont="1" applyFill="1" applyBorder="1"/>
    <xf numFmtId="0" fontId="15" fillId="0" borderId="24" xfId="2" applyBorder="1" applyAlignment="1">
      <alignment horizontal="right"/>
    </xf>
    <xf numFmtId="0" fontId="15" fillId="0" borderId="23" xfId="2" applyBorder="1" applyAlignment="1">
      <alignment horizontal="left"/>
    </xf>
    <xf numFmtId="3" fontId="7" fillId="0" borderId="10" xfId="2" applyNumberFormat="1" applyFont="1" applyBorder="1"/>
    <xf numFmtId="0" fontId="7" fillId="0" borderId="4" xfId="2" applyFont="1" applyBorder="1"/>
    <xf numFmtId="0" fontId="7" fillId="0" borderId="3" xfId="2" applyFont="1" applyBorder="1"/>
    <xf numFmtId="0" fontId="7" fillId="0" borderId="2" xfId="2" applyFont="1" applyBorder="1"/>
    <xf numFmtId="0" fontId="7" fillId="0" borderId="2" xfId="2" applyFont="1" applyBorder="1" applyAlignment="1">
      <alignment horizontal="right"/>
    </xf>
    <xf numFmtId="0" fontId="7" fillId="0" borderId="10" xfId="2" applyFont="1" applyBorder="1" applyAlignment="1">
      <alignment horizontal="left"/>
    </xf>
    <xf numFmtId="3" fontId="8" fillId="4" borderId="10" xfId="2" applyNumberFormat="1" applyFont="1" applyFill="1" applyBorder="1"/>
    <xf numFmtId="0" fontId="8" fillId="4" borderId="13" xfId="2" applyFont="1" applyFill="1" applyBorder="1"/>
    <xf numFmtId="0" fontId="7" fillId="4" borderId="10" xfId="2" applyFont="1" applyFill="1" applyBorder="1" applyAlignment="1">
      <alignment horizontal="right"/>
    </xf>
    <xf numFmtId="0" fontId="8" fillId="4" borderId="10" xfId="2" applyFont="1" applyFill="1" applyBorder="1" applyAlignment="1">
      <alignment horizontal="left"/>
    </xf>
    <xf numFmtId="0" fontId="7" fillId="0" borderId="10" xfId="2" applyFont="1" applyFill="1" applyBorder="1" applyAlignment="1">
      <alignment horizontal="right"/>
    </xf>
    <xf numFmtId="0" fontId="8" fillId="4" borderId="3" xfId="2" applyFont="1" applyFill="1" applyBorder="1"/>
    <xf numFmtId="0" fontId="7" fillId="0" borderId="0" xfId="2" applyFont="1" applyBorder="1"/>
    <xf numFmtId="0" fontId="7" fillId="0" borderId="10" xfId="2" applyFont="1" applyBorder="1" applyAlignment="1">
      <alignment horizontal="right"/>
    </xf>
    <xf numFmtId="0" fontId="8" fillId="4" borderId="10" xfId="2" applyFont="1" applyFill="1" applyBorder="1"/>
    <xf numFmtId="3" fontId="3" fillId="2" borderId="8" xfId="2" applyNumberFormat="1" applyFont="1" applyFill="1" applyBorder="1" applyAlignment="1">
      <alignment horizontal="center"/>
    </xf>
    <xf numFmtId="3" fontId="3" fillId="2" borderId="7" xfId="2" applyNumberFormat="1" applyFont="1" applyFill="1" applyBorder="1" applyAlignment="1">
      <alignment horizontal="center"/>
    </xf>
    <xf numFmtId="0" fontId="15" fillId="2" borderId="17" xfId="2" applyFill="1" applyBorder="1"/>
    <xf numFmtId="0" fontId="7" fillId="2" borderId="8" xfId="2" applyFont="1" applyFill="1" applyBorder="1" applyAlignment="1"/>
    <xf numFmtId="3" fontId="3" fillId="2" borderId="6" xfId="2" applyNumberFormat="1" applyFont="1" applyFill="1" applyBorder="1" applyAlignment="1">
      <alignment horizontal="center"/>
    </xf>
    <xf numFmtId="3" fontId="3" fillId="2" borderId="5" xfId="2" applyNumberFormat="1" applyFont="1" applyFill="1" applyBorder="1" applyAlignment="1">
      <alignment horizontal="center"/>
    </xf>
    <xf numFmtId="0" fontId="15" fillId="0" borderId="0" xfId="2" applyFill="1" applyBorder="1"/>
    <xf numFmtId="0" fontId="3" fillId="2" borderId="15" xfId="2" applyFont="1" applyFill="1" applyBorder="1"/>
    <xf numFmtId="0" fontId="3" fillId="2" borderId="9" xfId="2" applyFont="1" applyFill="1" applyBorder="1"/>
    <xf numFmtId="0" fontId="4" fillId="3" borderId="22" xfId="2" applyFont="1" applyFill="1" applyBorder="1"/>
    <xf numFmtId="0" fontId="4" fillId="3" borderId="12" xfId="2" applyFont="1" applyFill="1" applyBorder="1"/>
    <xf numFmtId="0" fontId="4" fillId="3" borderId="18" xfId="2" applyFont="1" applyFill="1" applyBorder="1"/>
    <xf numFmtId="0" fontId="3" fillId="2" borderId="14" xfId="2" applyFont="1" applyFill="1" applyBorder="1"/>
    <xf numFmtId="0" fontId="3" fillId="2" borderId="6" xfId="2" applyFont="1" applyFill="1" applyBorder="1"/>
    <xf numFmtId="3" fontId="7" fillId="0" borderId="0" xfId="2" applyNumberFormat="1" applyFont="1" applyFill="1" applyBorder="1"/>
    <xf numFmtId="0" fontId="15" fillId="0" borderId="0" xfId="2" applyFill="1"/>
    <xf numFmtId="3" fontId="7" fillId="0" borderId="0" xfId="2" applyNumberFormat="1" applyFont="1" applyFill="1" applyBorder="1" applyAlignment="1">
      <alignment horizontal="right"/>
    </xf>
    <xf numFmtId="3" fontId="3" fillId="0" borderId="0" xfId="2" applyNumberFormat="1" applyFont="1"/>
    <xf numFmtId="3" fontId="17" fillId="0" borderId="0" xfId="2" applyNumberFormat="1" applyFont="1"/>
    <xf numFmtId="0" fontId="7" fillId="0" borderId="0" xfId="2" applyFont="1"/>
    <xf numFmtId="0" fontId="12" fillId="0" borderId="0" xfId="2" applyFont="1"/>
    <xf numFmtId="3" fontId="18" fillId="3" borderId="10" xfId="1" applyNumberFormat="1" applyFont="1" applyFill="1" applyBorder="1"/>
    <xf numFmtId="3" fontId="17" fillId="0" borderId="10" xfId="1" applyNumberFormat="1" applyFont="1" applyFill="1" applyBorder="1"/>
    <xf numFmtId="3" fontId="7" fillId="0" borderId="10" xfId="1" applyNumberFormat="1" applyFont="1" applyFill="1" applyBorder="1" applyAlignment="1">
      <alignment wrapText="1"/>
    </xf>
    <xf numFmtId="3" fontId="16" fillId="6" borderId="10" xfId="1" applyNumberFormat="1" applyFont="1" applyFill="1" applyBorder="1"/>
    <xf numFmtId="3" fontId="19" fillId="0" borderId="6" xfId="1" applyNumberFormat="1" applyFont="1" applyFill="1" applyBorder="1"/>
    <xf numFmtId="3" fontId="7" fillId="0" borderId="6" xfId="1" applyNumberFormat="1" applyFont="1" applyFill="1" applyBorder="1"/>
    <xf numFmtId="0" fontId="3" fillId="0" borderId="2" xfId="1" applyFont="1" applyFill="1" applyBorder="1"/>
    <xf numFmtId="3" fontId="17" fillId="0" borderId="10" xfId="1" applyNumberFormat="1" applyFont="1" applyFill="1" applyBorder="1" applyAlignment="1">
      <alignment wrapText="1"/>
    </xf>
    <xf numFmtId="0" fontId="1" fillId="0" borderId="0" xfId="2" applyFont="1"/>
    <xf numFmtId="3" fontId="16" fillId="4" borderId="10" xfId="1" applyNumberFormat="1" applyFont="1" applyFill="1" applyBorder="1" applyAlignment="1">
      <alignment wrapText="1"/>
    </xf>
    <xf numFmtId="0" fontId="9" fillId="4" borderId="2" xfId="1" applyFont="1" applyFill="1" applyBorder="1" applyAlignment="1">
      <alignment wrapText="1"/>
    </xf>
    <xf numFmtId="3" fontId="17" fillId="0" borderId="10" xfId="1" applyNumberFormat="1" applyFont="1" applyBorder="1"/>
    <xf numFmtId="0" fontId="15" fillId="0" borderId="2" xfId="2" applyBorder="1"/>
    <xf numFmtId="3" fontId="16" fillId="4" borderId="10" xfId="1" applyNumberFormat="1" applyFont="1" applyFill="1" applyBorder="1"/>
    <xf numFmtId="3" fontId="18" fillId="0" borderId="10" xfId="1" applyNumberFormat="1" applyFont="1" applyFill="1" applyBorder="1"/>
    <xf numFmtId="3" fontId="18" fillId="0" borderId="10" xfId="1" applyNumberFormat="1" applyFont="1" applyFill="1" applyBorder="1" applyAlignment="1">
      <alignment horizontal="left"/>
    </xf>
    <xf numFmtId="4" fontId="18" fillId="0" borderId="10" xfId="1" applyNumberFormat="1" applyFont="1" applyFill="1" applyBorder="1" applyAlignment="1">
      <alignment horizontal="left"/>
    </xf>
    <xf numFmtId="3" fontId="18" fillId="4" borderId="10" xfId="1" applyNumberFormat="1" applyFont="1" applyFill="1" applyBorder="1" applyAlignment="1">
      <alignment horizontal="left" wrapText="1"/>
    </xf>
    <xf numFmtId="3" fontId="3" fillId="5" borderId="10" xfId="1" applyNumberFormat="1" applyFont="1" applyFill="1" applyBorder="1" applyAlignment="1">
      <alignment horizontal="left"/>
    </xf>
    <xf numFmtId="3" fontId="3" fillId="2" borderId="10" xfId="1" applyNumberFormat="1" applyFont="1" applyFill="1" applyBorder="1" applyAlignment="1">
      <alignment horizontal="left"/>
    </xf>
    <xf numFmtId="0" fontId="18" fillId="0" borderId="16" xfId="1" applyFont="1" applyFill="1" applyBorder="1" applyAlignment="1">
      <alignment horizontal="left" vertical="top"/>
    </xf>
    <xf numFmtId="0" fontId="17" fillId="0" borderId="16" xfId="1" applyFont="1" applyFill="1" applyBorder="1" applyAlignment="1">
      <alignment horizontal="left" vertical="top"/>
    </xf>
    <xf numFmtId="0" fontId="17" fillId="0" borderId="7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/>
    </xf>
    <xf numFmtId="0" fontId="18" fillId="0" borderId="11" xfId="1" applyFont="1" applyFill="1" applyBorder="1" applyAlignment="1">
      <alignment horizontal="left" vertical="top"/>
    </xf>
    <xf numFmtId="0" fontId="15" fillId="0" borderId="0" xfId="2" applyBorder="1"/>
    <xf numFmtId="16" fontId="3" fillId="0" borderId="0" xfId="2" applyNumberFormat="1" applyFont="1" applyAlignment="1">
      <alignment horizontal="right"/>
    </xf>
    <xf numFmtId="0" fontId="7" fillId="0" borderId="0" xfId="2" applyFont="1" applyBorder="1" applyAlignment="1"/>
    <xf numFmtId="0" fontId="7" fillId="0" borderId="0" xfId="2" applyFont="1" applyBorder="1" applyAlignment="1">
      <alignment vertical="center" readingOrder="1"/>
    </xf>
    <xf numFmtId="0" fontId="5" fillId="0" borderId="0" xfId="2" applyFont="1"/>
    <xf numFmtId="0" fontId="3" fillId="3" borderId="17" xfId="2" applyFont="1" applyFill="1" applyBorder="1"/>
    <xf numFmtId="0" fontId="3" fillId="3" borderId="16" xfId="2" applyFont="1" applyFill="1" applyBorder="1"/>
    <xf numFmtId="0" fontId="3" fillId="3" borderId="7" xfId="2" applyFont="1" applyFill="1" applyBorder="1"/>
    <xf numFmtId="0" fontId="15" fillId="3" borderId="24" xfId="2" applyFill="1" applyBorder="1"/>
    <xf numFmtId="0" fontId="15" fillId="3" borderId="3" xfId="2" applyFill="1" applyBorder="1"/>
    <xf numFmtId="3" fontId="7" fillId="0" borderId="10" xfId="2" applyNumberFormat="1" applyFont="1" applyFill="1" applyBorder="1" applyAlignment="1">
      <alignment horizontal="right"/>
    </xf>
    <xf numFmtId="0" fontId="7" fillId="0" borderId="17" xfId="2" applyFont="1" applyFill="1" applyBorder="1"/>
    <xf numFmtId="0" fontId="7" fillId="0" borderId="16" xfId="2" applyFont="1" applyFill="1" applyBorder="1"/>
    <xf numFmtId="3" fontId="7" fillId="0" borderId="7" xfId="2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right"/>
    </xf>
    <xf numFmtId="0" fontId="7" fillId="0" borderId="3" xfId="2" applyFont="1" applyFill="1" applyBorder="1" applyAlignment="1">
      <alignment horizontal="left"/>
    </xf>
    <xf numFmtId="3" fontId="7" fillId="0" borderId="2" xfId="2" applyNumberFormat="1" applyFont="1" applyFill="1" applyBorder="1" applyAlignment="1">
      <alignment horizontal="left"/>
    </xf>
    <xf numFmtId="3" fontId="8" fillId="4" borderId="10" xfId="2" applyNumberFormat="1" applyFont="1" applyFill="1" applyBorder="1" applyAlignment="1">
      <alignment horizontal="right"/>
    </xf>
    <xf numFmtId="0" fontId="8" fillId="4" borderId="4" xfId="2" applyFont="1" applyFill="1" applyBorder="1"/>
    <xf numFmtId="3" fontId="8" fillId="4" borderId="2" xfId="2" applyNumberFormat="1" applyFont="1" applyFill="1" applyBorder="1" applyAlignment="1">
      <alignment horizontal="left"/>
    </xf>
    <xf numFmtId="0" fontId="9" fillId="4" borderId="10" xfId="2" applyFont="1" applyFill="1" applyBorder="1"/>
    <xf numFmtId="3" fontId="6" fillId="2" borderId="8" xfId="2" applyNumberFormat="1" applyFont="1" applyFill="1" applyBorder="1" applyAlignment="1">
      <alignment horizontal="center"/>
    </xf>
    <xf numFmtId="3" fontId="6" fillId="2" borderId="7" xfId="2" applyNumberFormat="1" applyFont="1" applyFill="1" applyBorder="1" applyAlignment="1">
      <alignment horizontal="center"/>
    </xf>
    <xf numFmtId="0" fontId="7" fillId="0" borderId="15" xfId="2" applyFont="1" applyBorder="1"/>
    <xf numFmtId="3" fontId="7" fillId="0" borderId="11" xfId="2" applyNumberFormat="1" applyFont="1" applyBorder="1" applyAlignment="1">
      <alignment horizontal="left"/>
    </xf>
    <xf numFmtId="0" fontId="15" fillId="2" borderId="21" xfId="2" applyFill="1" applyBorder="1"/>
    <xf numFmtId="0" fontId="7" fillId="2" borderId="16" xfId="2" applyFont="1" applyFill="1" applyBorder="1"/>
    <xf numFmtId="3" fontId="6" fillId="2" borderId="6" xfId="2" applyNumberFormat="1" applyFont="1" applyFill="1" applyBorder="1" applyAlignment="1">
      <alignment horizontal="center"/>
    </xf>
    <xf numFmtId="3" fontId="6" fillId="2" borderId="5" xfId="2" applyNumberFormat="1" applyFont="1" applyFill="1" applyBorder="1" applyAlignment="1">
      <alignment horizontal="center"/>
    </xf>
    <xf numFmtId="0" fontId="3" fillId="2" borderId="20" xfId="2" applyFont="1" applyFill="1" applyBorder="1"/>
    <xf numFmtId="0" fontId="3" fillId="2" borderId="0" xfId="2" applyFont="1" applyFill="1" applyBorder="1"/>
    <xf numFmtId="0" fontId="3" fillId="2" borderId="19" xfId="2" applyFont="1" applyFill="1" applyBorder="1"/>
    <xf numFmtId="0" fontId="3" fillId="2" borderId="13" xfId="2" applyFont="1" applyFill="1" applyBorder="1"/>
    <xf numFmtId="3" fontId="7" fillId="0" borderId="4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0" borderId="2" xfId="2" applyFont="1" applyFill="1" applyBorder="1" applyAlignment="1">
      <alignment horizontal="center"/>
    </xf>
    <xf numFmtId="0" fontId="3" fillId="10" borderId="3" xfId="2" applyFont="1" applyFill="1" applyBorder="1" applyAlignment="1">
      <alignment horizontal="center"/>
    </xf>
    <xf numFmtId="0" fontId="3" fillId="10" borderId="4" xfId="2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</cellXfs>
  <cellStyles count="3">
    <cellStyle name="Normálna 2" xfId="2"/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view="pageLayout" zoomScaleNormal="100" workbookViewId="0">
      <selection activeCell="N75" sqref="N75"/>
    </sheetView>
  </sheetViews>
  <sheetFormatPr defaultColWidth="9.42578125" defaultRowHeight="12.75" x14ac:dyDescent="0.2"/>
  <cols>
    <col min="1" max="2" width="7.85546875" customWidth="1"/>
    <col min="3" max="10" width="9.42578125" customWidth="1"/>
    <col min="11" max="11" width="9.85546875" customWidth="1"/>
    <col min="12" max="13" width="10.140625" customWidth="1"/>
    <col min="14" max="14" width="14.7109375" customWidth="1"/>
    <col min="15" max="15" width="8.42578125" customWidth="1"/>
    <col min="16" max="16" width="7.28515625" customWidth="1"/>
    <col min="17" max="17" width="9.140625" customWidth="1"/>
    <col min="18" max="18" width="7.140625" customWidth="1"/>
  </cols>
  <sheetData>
    <row r="1" spans="1:17" x14ac:dyDescent="0.2">
      <c r="A1" s="1"/>
      <c r="B1" s="1"/>
      <c r="C1" s="1"/>
      <c r="D1" s="2"/>
      <c r="E1" s="2"/>
      <c r="F1" s="2"/>
      <c r="G1" s="3" t="s">
        <v>473</v>
      </c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15.75" x14ac:dyDescent="0.25">
      <c r="A2" s="5" t="s">
        <v>0</v>
      </c>
      <c r="B2" s="1"/>
      <c r="C2" s="1"/>
      <c r="D2" s="2"/>
      <c r="E2" s="2"/>
      <c r="F2" s="2"/>
      <c r="G2" s="3"/>
      <c r="H2" s="3"/>
      <c r="I2" s="3"/>
      <c r="J2" s="3"/>
      <c r="K2" s="3"/>
      <c r="L2" s="3"/>
      <c r="M2" s="3"/>
      <c r="N2" s="3" t="s">
        <v>353</v>
      </c>
      <c r="O2" s="3"/>
      <c r="P2" s="3"/>
      <c r="Q2" s="4"/>
    </row>
    <row r="3" spans="1:17" x14ac:dyDescent="0.2">
      <c r="A3" s="70" t="s">
        <v>1</v>
      </c>
      <c r="B3" s="173" t="s">
        <v>2</v>
      </c>
      <c r="C3" s="101" t="s">
        <v>3</v>
      </c>
      <c r="D3" s="102"/>
      <c r="E3" s="102"/>
      <c r="F3" s="103"/>
      <c r="G3" s="581" t="s">
        <v>222</v>
      </c>
      <c r="H3" s="582"/>
      <c r="I3" s="582"/>
      <c r="J3" s="583"/>
      <c r="K3" s="581" t="s">
        <v>436</v>
      </c>
      <c r="L3" s="582"/>
      <c r="M3" s="582"/>
      <c r="N3" s="583"/>
    </row>
    <row r="4" spans="1:17" x14ac:dyDescent="0.2">
      <c r="A4" s="71" t="s">
        <v>4</v>
      </c>
      <c r="B4" s="174" t="s">
        <v>5</v>
      </c>
      <c r="C4" s="4"/>
      <c r="D4" s="4"/>
      <c r="E4" s="4"/>
      <c r="F4" s="4"/>
      <c r="G4" s="34" t="s">
        <v>112</v>
      </c>
      <c r="H4" s="34" t="s">
        <v>112</v>
      </c>
      <c r="I4" s="33" t="s">
        <v>223</v>
      </c>
      <c r="J4" s="33" t="s">
        <v>245</v>
      </c>
      <c r="K4" s="33">
        <v>2023</v>
      </c>
      <c r="L4" s="34">
        <v>2024</v>
      </c>
      <c r="M4" s="34">
        <v>2025</v>
      </c>
      <c r="N4" s="35" t="s">
        <v>297</v>
      </c>
    </row>
    <row r="5" spans="1:17" x14ac:dyDescent="0.2">
      <c r="A5" s="183"/>
      <c r="B5" s="182"/>
      <c r="C5" s="1"/>
      <c r="D5" s="2"/>
      <c r="E5" s="2"/>
      <c r="F5" s="2"/>
      <c r="G5" s="37">
        <v>2020</v>
      </c>
      <c r="H5" s="37">
        <v>2021</v>
      </c>
      <c r="I5" s="36">
        <v>2022</v>
      </c>
      <c r="J5" s="36">
        <v>2022</v>
      </c>
      <c r="K5" s="36"/>
      <c r="L5" s="37"/>
      <c r="M5" s="37"/>
      <c r="N5" s="38"/>
      <c r="O5" s="6"/>
    </row>
    <row r="6" spans="1:17" x14ac:dyDescent="0.2">
      <c r="A6" s="130">
        <v>100</v>
      </c>
      <c r="B6" s="187"/>
      <c r="C6" s="139" t="s">
        <v>6</v>
      </c>
      <c r="D6" s="184"/>
      <c r="E6" s="184"/>
      <c r="F6" s="184"/>
      <c r="G6" s="112">
        <f>SUM(G7:G13)</f>
        <v>673674</v>
      </c>
      <c r="H6" s="112">
        <f>SUM(H7:H13)</f>
        <v>696040</v>
      </c>
      <c r="I6" s="112">
        <f t="shared" ref="I6" si="0">SUM(I7:I13)</f>
        <v>694350</v>
      </c>
      <c r="J6" s="112">
        <f t="shared" ref="J6:K6" si="1">SUM(J7:J13)</f>
        <v>752280</v>
      </c>
      <c r="K6" s="112">
        <f t="shared" si="1"/>
        <v>759080</v>
      </c>
      <c r="L6" s="112">
        <f t="shared" ref="L6:M6" si="2">SUM(L7:L13)</f>
        <v>623590</v>
      </c>
      <c r="M6" s="112">
        <f t="shared" si="2"/>
        <v>623590</v>
      </c>
      <c r="N6" s="112"/>
      <c r="O6" s="6"/>
    </row>
    <row r="7" spans="1:17" x14ac:dyDescent="0.2">
      <c r="A7" s="133">
        <v>111003</v>
      </c>
      <c r="B7" s="114">
        <v>41</v>
      </c>
      <c r="C7" s="27" t="s">
        <v>190</v>
      </c>
      <c r="D7" s="27"/>
      <c r="E7" s="6"/>
      <c r="F7" s="6"/>
      <c r="G7" s="59">
        <v>426041</v>
      </c>
      <c r="H7" s="59">
        <v>445766</v>
      </c>
      <c r="I7" s="59">
        <v>427955</v>
      </c>
      <c r="J7" s="59">
        <v>476235</v>
      </c>
      <c r="K7" s="59">
        <v>444391</v>
      </c>
      <c r="L7" s="59">
        <v>380001</v>
      </c>
      <c r="M7" s="59">
        <v>380001</v>
      </c>
      <c r="N7" s="59"/>
      <c r="O7" s="6"/>
    </row>
    <row r="8" spans="1:17" x14ac:dyDescent="0.2">
      <c r="A8" s="133">
        <v>111003</v>
      </c>
      <c r="B8" s="114">
        <v>41</v>
      </c>
      <c r="C8" s="27" t="s">
        <v>456</v>
      </c>
      <c r="D8" s="27"/>
      <c r="E8" s="6"/>
      <c r="F8" s="6"/>
      <c r="G8" s="59">
        <v>0</v>
      </c>
      <c r="H8" s="59">
        <v>0</v>
      </c>
      <c r="I8" s="59">
        <v>0</v>
      </c>
      <c r="J8" s="59">
        <v>0</v>
      </c>
      <c r="K8" s="59">
        <v>30297</v>
      </c>
      <c r="L8" s="59">
        <v>0</v>
      </c>
      <c r="M8" s="59">
        <v>0</v>
      </c>
      <c r="N8" s="59"/>
      <c r="O8" s="6"/>
    </row>
    <row r="9" spans="1:17" x14ac:dyDescent="0.2">
      <c r="A9" s="133">
        <v>111003</v>
      </c>
      <c r="B9" s="114">
        <v>41</v>
      </c>
      <c r="C9" s="119" t="s">
        <v>403</v>
      </c>
      <c r="D9" s="119"/>
      <c r="E9" s="185"/>
      <c r="F9" s="185"/>
      <c r="G9" s="59">
        <v>156919</v>
      </c>
      <c r="H9" s="59">
        <v>159360</v>
      </c>
      <c r="I9" s="59">
        <v>168199</v>
      </c>
      <c r="J9" s="59">
        <v>175914</v>
      </c>
      <c r="K9" s="59">
        <v>177328</v>
      </c>
      <c r="L9" s="59">
        <v>166399</v>
      </c>
      <c r="M9" s="59">
        <v>166399</v>
      </c>
      <c r="N9" s="59"/>
      <c r="O9" s="6"/>
    </row>
    <row r="10" spans="1:17" x14ac:dyDescent="0.2">
      <c r="A10" s="113">
        <v>111003</v>
      </c>
      <c r="B10" s="58">
        <v>41</v>
      </c>
      <c r="C10" s="27" t="s">
        <v>191</v>
      </c>
      <c r="D10" s="27"/>
      <c r="E10" s="6"/>
      <c r="F10" s="6"/>
      <c r="G10" s="61">
        <v>19520</v>
      </c>
      <c r="H10" s="61">
        <v>18444</v>
      </c>
      <c r="I10" s="61">
        <v>18446</v>
      </c>
      <c r="J10" s="61">
        <v>20041</v>
      </c>
      <c r="K10" s="61">
        <v>20174</v>
      </c>
      <c r="L10" s="61">
        <v>19520</v>
      </c>
      <c r="M10" s="61">
        <v>19520</v>
      </c>
      <c r="N10" s="61"/>
      <c r="O10" s="6"/>
    </row>
    <row r="11" spans="1:17" x14ac:dyDescent="0.2">
      <c r="A11" s="162">
        <v>121</v>
      </c>
      <c r="B11" s="58">
        <v>41</v>
      </c>
      <c r="C11" s="119" t="s">
        <v>7</v>
      </c>
      <c r="D11" s="185"/>
      <c r="E11" s="185"/>
      <c r="F11" s="185"/>
      <c r="G11" s="61">
        <v>36057</v>
      </c>
      <c r="H11" s="61">
        <v>36291</v>
      </c>
      <c r="I11" s="61">
        <v>35000</v>
      </c>
      <c r="J11" s="61">
        <v>35650</v>
      </c>
      <c r="K11" s="61">
        <v>35650</v>
      </c>
      <c r="L11" s="61">
        <v>30120</v>
      </c>
      <c r="M11" s="61">
        <v>30120</v>
      </c>
      <c r="N11" s="61"/>
      <c r="O11" s="6"/>
    </row>
    <row r="12" spans="1:17" x14ac:dyDescent="0.2">
      <c r="A12" s="113">
        <v>133001</v>
      </c>
      <c r="B12" s="58">
        <v>41</v>
      </c>
      <c r="C12" s="27" t="s">
        <v>8</v>
      </c>
      <c r="D12" s="27"/>
      <c r="E12" s="27"/>
      <c r="F12" s="27"/>
      <c r="G12" s="61">
        <v>1428</v>
      </c>
      <c r="H12" s="61">
        <v>1476</v>
      </c>
      <c r="I12" s="61">
        <v>1750</v>
      </c>
      <c r="J12" s="61">
        <v>1440</v>
      </c>
      <c r="K12" s="61">
        <v>1440</v>
      </c>
      <c r="L12" s="61">
        <v>1750</v>
      </c>
      <c r="M12" s="61">
        <v>1750</v>
      </c>
      <c r="N12" s="61"/>
      <c r="O12" s="6"/>
    </row>
    <row r="13" spans="1:17" x14ac:dyDescent="0.2">
      <c r="A13" s="113">
        <v>133013</v>
      </c>
      <c r="B13" s="58">
        <v>41</v>
      </c>
      <c r="C13" s="119" t="s">
        <v>9</v>
      </c>
      <c r="D13" s="119"/>
      <c r="E13" s="119"/>
      <c r="F13" s="119"/>
      <c r="G13" s="61">
        <v>33709</v>
      </c>
      <c r="H13" s="61">
        <v>34703</v>
      </c>
      <c r="I13" s="61">
        <v>43000</v>
      </c>
      <c r="J13" s="61">
        <v>43000</v>
      </c>
      <c r="K13" s="61">
        <v>49800</v>
      </c>
      <c r="L13" s="61">
        <v>25800</v>
      </c>
      <c r="M13" s="61">
        <v>25800</v>
      </c>
      <c r="N13" s="61"/>
      <c r="O13" s="6"/>
    </row>
    <row r="14" spans="1:17" x14ac:dyDescent="0.2">
      <c r="A14" s="130">
        <v>200</v>
      </c>
      <c r="B14" s="187"/>
      <c r="C14" s="25" t="s">
        <v>10</v>
      </c>
      <c r="D14" s="25"/>
      <c r="E14" s="25"/>
      <c r="F14" s="25"/>
      <c r="G14" s="112">
        <f t="shared" ref="G14" si="3">SUM(G15:G21)</f>
        <v>30650</v>
      </c>
      <c r="H14" s="112">
        <f t="shared" ref="H14:M14" si="4">SUM(H15:H21)</f>
        <v>30934</v>
      </c>
      <c r="I14" s="112">
        <f t="shared" si="4"/>
        <v>38080</v>
      </c>
      <c r="J14" s="112">
        <f t="shared" ref="J14:K14" si="5">SUM(J15:J21)</f>
        <v>37830</v>
      </c>
      <c r="K14" s="112">
        <f t="shared" si="5"/>
        <v>37830</v>
      </c>
      <c r="L14" s="112">
        <f t="shared" si="4"/>
        <v>35740</v>
      </c>
      <c r="M14" s="112">
        <f t="shared" si="4"/>
        <v>35740</v>
      </c>
      <c r="N14" s="112"/>
      <c r="O14" s="6"/>
    </row>
    <row r="15" spans="1:17" x14ac:dyDescent="0.2">
      <c r="A15" s="113">
        <v>212</v>
      </c>
      <c r="B15" s="58">
        <v>41</v>
      </c>
      <c r="C15" s="119" t="s">
        <v>11</v>
      </c>
      <c r="D15" s="119"/>
      <c r="E15" s="119"/>
      <c r="F15" s="119"/>
      <c r="G15" s="61">
        <v>4792</v>
      </c>
      <c r="H15" s="61">
        <v>4452</v>
      </c>
      <c r="I15" s="61">
        <v>8500</v>
      </c>
      <c r="J15" s="61">
        <v>8500</v>
      </c>
      <c r="K15" s="61">
        <v>8500</v>
      </c>
      <c r="L15" s="61">
        <v>8500</v>
      </c>
      <c r="M15" s="61">
        <v>8500</v>
      </c>
      <c r="N15" s="61"/>
      <c r="O15" s="6"/>
    </row>
    <row r="16" spans="1:17" x14ac:dyDescent="0.2">
      <c r="A16" s="162">
        <v>221</v>
      </c>
      <c r="B16" s="58">
        <v>41</v>
      </c>
      <c r="C16" s="27" t="s">
        <v>12</v>
      </c>
      <c r="D16" s="27"/>
      <c r="E16" s="27"/>
      <c r="F16" s="27"/>
      <c r="G16" s="61">
        <v>3754</v>
      </c>
      <c r="H16" s="61">
        <v>3944</v>
      </c>
      <c r="I16" s="61">
        <v>9200</v>
      </c>
      <c r="J16" s="61">
        <v>9200</v>
      </c>
      <c r="K16" s="61">
        <v>9200</v>
      </c>
      <c r="L16" s="61">
        <v>9200</v>
      </c>
      <c r="M16" s="61">
        <v>9200</v>
      </c>
      <c r="N16" s="61"/>
      <c r="O16" s="6"/>
    </row>
    <row r="17" spans="1:16" x14ac:dyDescent="0.2">
      <c r="A17" s="162">
        <v>222</v>
      </c>
      <c r="B17" s="58">
        <v>41</v>
      </c>
      <c r="C17" s="119" t="s">
        <v>192</v>
      </c>
      <c r="D17" s="119"/>
      <c r="E17" s="119"/>
      <c r="F17" s="119"/>
      <c r="G17" s="61">
        <v>0</v>
      </c>
      <c r="H17" s="61">
        <v>0</v>
      </c>
      <c r="I17" s="61">
        <v>150</v>
      </c>
      <c r="J17" s="61">
        <v>150</v>
      </c>
      <c r="K17" s="61">
        <v>150</v>
      </c>
      <c r="L17" s="61">
        <v>150</v>
      </c>
      <c r="M17" s="61">
        <v>150</v>
      </c>
      <c r="N17" s="61"/>
      <c r="O17" s="6"/>
    </row>
    <row r="18" spans="1:16" x14ac:dyDescent="0.2">
      <c r="A18" s="162">
        <v>223</v>
      </c>
      <c r="B18" s="58">
        <v>71</v>
      </c>
      <c r="C18" s="118" t="s">
        <v>380</v>
      </c>
      <c r="D18" s="119"/>
      <c r="E18" s="119"/>
      <c r="F18" s="120"/>
      <c r="G18" s="61">
        <v>15740</v>
      </c>
      <c r="H18" s="61">
        <v>14404</v>
      </c>
      <c r="I18" s="61">
        <v>12000</v>
      </c>
      <c r="J18" s="61">
        <v>12000</v>
      </c>
      <c r="K18" s="61">
        <v>12000</v>
      </c>
      <c r="L18" s="61">
        <v>9640</v>
      </c>
      <c r="M18" s="61">
        <v>9640</v>
      </c>
      <c r="N18" s="61"/>
      <c r="O18" s="6"/>
    </row>
    <row r="19" spans="1:16" x14ac:dyDescent="0.2">
      <c r="A19" s="162">
        <v>223</v>
      </c>
      <c r="B19" s="58">
        <v>41</v>
      </c>
      <c r="C19" s="27" t="s">
        <v>13</v>
      </c>
      <c r="D19" s="27"/>
      <c r="E19" s="27"/>
      <c r="F19" s="27"/>
      <c r="G19" s="61">
        <v>3787</v>
      </c>
      <c r="H19" s="61">
        <v>7604</v>
      </c>
      <c r="I19" s="61">
        <v>7350</v>
      </c>
      <c r="J19" s="61">
        <v>7350</v>
      </c>
      <c r="K19" s="61">
        <v>7350</v>
      </c>
      <c r="L19" s="61">
        <v>7370</v>
      </c>
      <c r="M19" s="61">
        <v>7370</v>
      </c>
      <c r="N19" s="61"/>
      <c r="O19" s="6"/>
    </row>
    <row r="20" spans="1:16" x14ac:dyDescent="0.2">
      <c r="A20" s="162">
        <v>240</v>
      </c>
      <c r="B20" s="58">
        <v>41</v>
      </c>
      <c r="C20" s="119" t="s">
        <v>14</v>
      </c>
      <c r="D20" s="119"/>
      <c r="E20" s="119"/>
      <c r="F20" s="119"/>
      <c r="G20" s="61">
        <v>173</v>
      </c>
      <c r="H20" s="61">
        <v>235</v>
      </c>
      <c r="I20" s="61">
        <v>30</v>
      </c>
      <c r="J20" s="61">
        <v>130</v>
      </c>
      <c r="K20" s="61">
        <v>130</v>
      </c>
      <c r="L20" s="61">
        <v>30</v>
      </c>
      <c r="M20" s="61">
        <v>30</v>
      </c>
      <c r="N20" s="61"/>
      <c r="O20" s="6"/>
    </row>
    <row r="21" spans="1:16" x14ac:dyDescent="0.2">
      <c r="A21" s="113">
        <v>292</v>
      </c>
      <c r="B21" s="58">
        <v>41</v>
      </c>
      <c r="C21" s="27" t="s">
        <v>15</v>
      </c>
      <c r="D21" s="27"/>
      <c r="E21" s="27"/>
      <c r="F21" s="27"/>
      <c r="G21" s="61">
        <v>2404</v>
      </c>
      <c r="H21" s="61">
        <v>295</v>
      </c>
      <c r="I21" s="61">
        <v>850</v>
      </c>
      <c r="J21" s="61">
        <v>500</v>
      </c>
      <c r="K21" s="61">
        <v>500</v>
      </c>
      <c r="L21" s="61">
        <v>850</v>
      </c>
      <c r="M21" s="61">
        <v>850</v>
      </c>
      <c r="N21" s="61"/>
      <c r="O21" s="6"/>
    </row>
    <row r="22" spans="1:16" x14ac:dyDescent="0.2">
      <c r="A22" s="130">
        <v>300</v>
      </c>
      <c r="B22" s="187"/>
      <c r="C22" s="139" t="s">
        <v>16</v>
      </c>
      <c r="D22" s="139"/>
      <c r="E22" s="139"/>
      <c r="F22" s="139"/>
      <c r="G22" s="112">
        <f t="shared" ref="G22" si="6">SUM(G23,G25,G45)</f>
        <v>604710</v>
      </c>
      <c r="H22" s="112">
        <v>759302</v>
      </c>
      <c r="I22" s="112">
        <f t="shared" ref="I22" si="7">SUM(I23,I25,I45)</f>
        <v>592906</v>
      </c>
      <c r="J22" s="112">
        <f t="shared" ref="J22:K22" si="8">SUM(J23,J25,J45)</f>
        <v>614549</v>
      </c>
      <c r="K22" s="112">
        <f t="shared" si="8"/>
        <v>651983</v>
      </c>
      <c r="L22" s="112">
        <f t="shared" ref="L22" si="9">SUM(L23,L25,L45)</f>
        <v>416154</v>
      </c>
      <c r="M22" s="112">
        <f t="shared" ref="M22" si="10">SUM(M23,M25,M45)</f>
        <v>416154</v>
      </c>
      <c r="N22" s="112"/>
      <c r="O22" s="6"/>
    </row>
    <row r="23" spans="1:16" x14ac:dyDescent="0.2">
      <c r="A23" s="188">
        <v>311</v>
      </c>
      <c r="B23" s="83">
        <v>41</v>
      </c>
      <c r="C23" s="186" t="s">
        <v>197</v>
      </c>
      <c r="D23" s="186"/>
      <c r="E23" s="186"/>
      <c r="F23" s="186"/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150</v>
      </c>
      <c r="M23" s="83">
        <v>150</v>
      </c>
      <c r="N23" s="83"/>
      <c r="O23" s="44"/>
      <c r="P23" s="45"/>
    </row>
    <row r="24" spans="1:16" x14ac:dyDescent="0.2">
      <c r="A24" s="189"/>
      <c r="B24" s="190"/>
      <c r="C24" s="8"/>
      <c r="D24" s="8"/>
      <c r="E24" s="8"/>
      <c r="F24" s="8"/>
      <c r="G24" s="190"/>
      <c r="H24" s="190"/>
      <c r="I24" s="190"/>
      <c r="J24" s="190"/>
      <c r="K24" s="190"/>
      <c r="L24" s="190"/>
      <c r="M24" s="190"/>
      <c r="N24" s="190"/>
      <c r="O24" s="44"/>
      <c r="P24" s="45"/>
    </row>
    <row r="25" spans="1:16" x14ac:dyDescent="0.2">
      <c r="A25" s="266">
        <v>312</v>
      </c>
      <c r="B25" s="78">
        <v>111</v>
      </c>
      <c r="C25" s="192" t="s">
        <v>17</v>
      </c>
      <c r="D25" s="191"/>
      <c r="E25" s="191"/>
      <c r="F25" s="193"/>
      <c r="G25" s="87">
        <v>21879</v>
      </c>
      <c r="H25" s="87">
        <v>131715</v>
      </c>
      <c r="I25" s="87">
        <f>SUM(I26:I44)</f>
        <v>6481</v>
      </c>
      <c r="J25" s="87">
        <f>SUM(J26:J44)</f>
        <v>10996</v>
      </c>
      <c r="K25" s="87">
        <f>SUM(K26:K44)</f>
        <v>6483</v>
      </c>
      <c r="L25" s="87">
        <f t="shared" ref="L25" si="11">SUM(L26:L41)</f>
        <v>5460</v>
      </c>
      <c r="M25" s="87">
        <f t="shared" ref="M25" si="12">SUM(M26:M41)</f>
        <v>5460</v>
      </c>
      <c r="N25" s="87"/>
      <c r="O25" s="6"/>
    </row>
    <row r="26" spans="1:16" x14ac:dyDescent="0.2">
      <c r="A26" s="113">
        <v>312</v>
      </c>
      <c r="B26" s="58">
        <v>111</v>
      </c>
      <c r="C26" s="267" t="s">
        <v>257</v>
      </c>
      <c r="D26" s="268"/>
      <c r="E26" s="268"/>
      <c r="F26" s="269"/>
      <c r="G26" s="61">
        <v>5630</v>
      </c>
      <c r="H26" s="61">
        <v>5829</v>
      </c>
      <c r="I26" s="61">
        <v>5700</v>
      </c>
      <c r="J26" s="61">
        <v>5700</v>
      </c>
      <c r="K26" s="61">
        <v>5700</v>
      </c>
      <c r="L26" s="61">
        <v>4600</v>
      </c>
      <c r="M26" s="61">
        <v>4600</v>
      </c>
      <c r="N26" s="61"/>
      <c r="O26" s="6"/>
    </row>
    <row r="27" spans="1:16" x14ac:dyDescent="0.2">
      <c r="A27" s="113">
        <v>312</v>
      </c>
      <c r="B27" s="58">
        <v>111</v>
      </c>
      <c r="C27" s="270" t="s">
        <v>290</v>
      </c>
      <c r="D27" s="271"/>
      <c r="E27" s="271"/>
      <c r="F27" s="272"/>
      <c r="G27" s="61">
        <v>0</v>
      </c>
      <c r="H27" s="61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/>
      <c r="O27" s="6"/>
    </row>
    <row r="28" spans="1:16" x14ac:dyDescent="0.2">
      <c r="A28" s="113">
        <v>312</v>
      </c>
      <c r="B28" s="58">
        <v>111</v>
      </c>
      <c r="C28" s="267" t="s">
        <v>256</v>
      </c>
      <c r="D28" s="268"/>
      <c r="E28" s="268"/>
      <c r="F28" s="269"/>
      <c r="G28" s="61">
        <v>1793</v>
      </c>
      <c r="H28" s="61">
        <v>2609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/>
      <c r="O28" s="6"/>
    </row>
    <row r="29" spans="1:16" x14ac:dyDescent="0.2">
      <c r="A29" s="113">
        <v>312</v>
      </c>
      <c r="B29" s="58">
        <v>111</v>
      </c>
      <c r="C29" s="270" t="s">
        <v>261</v>
      </c>
      <c r="D29" s="271"/>
      <c r="E29" s="271"/>
      <c r="F29" s="272"/>
      <c r="G29" s="61">
        <v>1757</v>
      </c>
      <c r="H29" s="61">
        <v>0</v>
      </c>
      <c r="I29" s="58">
        <v>0</v>
      </c>
      <c r="J29" s="58">
        <v>3724</v>
      </c>
      <c r="K29" s="58">
        <v>0</v>
      </c>
      <c r="L29" s="58">
        <v>0</v>
      </c>
      <c r="M29" s="58">
        <v>0</v>
      </c>
      <c r="N29" s="58"/>
      <c r="O29" s="6"/>
    </row>
    <row r="30" spans="1:16" x14ac:dyDescent="0.2">
      <c r="A30" s="113">
        <v>312</v>
      </c>
      <c r="B30" s="58">
        <v>111</v>
      </c>
      <c r="C30" s="267" t="s">
        <v>409</v>
      </c>
      <c r="D30" s="268"/>
      <c r="E30" s="268"/>
      <c r="F30" s="269"/>
      <c r="G30" s="61">
        <v>5129</v>
      </c>
      <c r="H30" s="61">
        <v>43375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/>
      <c r="O30" s="6"/>
    </row>
    <row r="31" spans="1:16" x14ac:dyDescent="0.2">
      <c r="A31" s="113">
        <v>312</v>
      </c>
      <c r="B31" s="58">
        <v>111</v>
      </c>
      <c r="C31" s="270" t="s">
        <v>196</v>
      </c>
      <c r="D31" s="271"/>
      <c r="E31" s="271"/>
      <c r="F31" s="272"/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/>
      <c r="O31" s="6"/>
    </row>
    <row r="32" spans="1:16" x14ac:dyDescent="0.2">
      <c r="A32" s="113">
        <v>312</v>
      </c>
      <c r="B32" s="58">
        <v>111</v>
      </c>
      <c r="C32" s="267" t="s">
        <v>18</v>
      </c>
      <c r="D32" s="268"/>
      <c r="E32" s="268"/>
      <c r="F32" s="269"/>
      <c r="G32" s="58">
        <v>166</v>
      </c>
      <c r="H32" s="58">
        <v>171</v>
      </c>
      <c r="I32" s="58">
        <v>171</v>
      </c>
      <c r="J32" s="58">
        <v>173</v>
      </c>
      <c r="K32" s="58">
        <v>173</v>
      </c>
      <c r="L32" s="58">
        <v>250</v>
      </c>
      <c r="M32" s="58">
        <v>250</v>
      </c>
      <c r="N32" s="58"/>
      <c r="O32" s="6"/>
    </row>
    <row r="33" spans="1:15" x14ac:dyDescent="0.2">
      <c r="A33" s="113">
        <v>312</v>
      </c>
      <c r="B33" s="58">
        <v>111</v>
      </c>
      <c r="C33" s="273" t="s">
        <v>258</v>
      </c>
      <c r="D33" s="274"/>
      <c r="E33" s="274"/>
      <c r="F33" s="275"/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/>
      <c r="O33" s="6"/>
    </row>
    <row r="34" spans="1:15" x14ac:dyDescent="0.2">
      <c r="A34" s="113">
        <v>312</v>
      </c>
      <c r="B34" s="58">
        <v>111</v>
      </c>
      <c r="C34" s="270" t="s">
        <v>259</v>
      </c>
      <c r="D34" s="271"/>
      <c r="E34" s="271"/>
      <c r="F34" s="272"/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/>
      <c r="O34" s="6"/>
    </row>
    <row r="35" spans="1:15" x14ac:dyDescent="0.2">
      <c r="A35" s="113">
        <v>312</v>
      </c>
      <c r="B35" s="118">
        <v>111</v>
      </c>
      <c r="C35" s="267" t="s">
        <v>410</v>
      </c>
      <c r="D35" s="268"/>
      <c r="E35" s="268"/>
      <c r="F35" s="269"/>
      <c r="G35" s="61">
        <v>3800</v>
      </c>
      <c r="H35" s="61">
        <v>4261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/>
      <c r="O35" s="6"/>
    </row>
    <row r="36" spans="1:15" x14ac:dyDescent="0.2">
      <c r="A36" s="113">
        <v>312</v>
      </c>
      <c r="B36" s="118">
        <v>111</v>
      </c>
      <c r="C36" s="267" t="s">
        <v>304</v>
      </c>
      <c r="D36" s="268"/>
      <c r="E36" s="268"/>
      <c r="F36" s="269"/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/>
      <c r="O36" s="6"/>
    </row>
    <row r="37" spans="1:15" x14ac:dyDescent="0.2">
      <c r="A37" s="113">
        <v>312</v>
      </c>
      <c r="B37" s="118">
        <v>111</v>
      </c>
      <c r="C37" s="267" t="s">
        <v>19</v>
      </c>
      <c r="D37" s="268"/>
      <c r="E37" s="268"/>
      <c r="F37" s="269"/>
      <c r="G37" s="58">
        <v>604</v>
      </c>
      <c r="H37" s="58">
        <v>608</v>
      </c>
      <c r="I37" s="58">
        <v>610</v>
      </c>
      <c r="J37" s="58">
        <v>599</v>
      </c>
      <c r="K37" s="58">
        <v>610</v>
      </c>
      <c r="L37" s="58">
        <v>610</v>
      </c>
      <c r="M37" s="58">
        <v>610</v>
      </c>
      <c r="N37" s="58"/>
      <c r="O37" s="6"/>
    </row>
    <row r="38" spans="1:15" x14ac:dyDescent="0.2">
      <c r="A38" s="113">
        <v>312</v>
      </c>
      <c r="B38" s="58">
        <v>111</v>
      </c>
      <c r="C38" s="267" t="s">
        <v>20</v>
      </c>
      <c r="D38" s="268"/>
      <c r="E38" s="268"/>
      <c r="F38" s="269"/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/>
      <c r="O38" s="3"/>
    </row>
    <row r="39" spans="1:15" x14ac:dyDescent="0.2">
      <c r="A39" s="113">
        <v>312</v>
      </c>
      <c r="B39" s="58">
        <v>111</v>
      </c>
      <c r="C39" s="273" t="s">
        <v>363</v>
      </c>
      <c r="D39" s="274"/>
      <c r="E39" s="274"/>
      <c r="F39" s="275"/>
      <c r="G39" s="61">
        <v>0</v>
      </c>
      <c r="H39" s="61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/>
      <c r="O39" s="6"/>
    </row>
    <row r="40" spans="1:15" x14ac:dyDescent="0.2">
      <c r="A40" s="113">
        <v>312</v>
      </c>
      <c r="B40" s="119">
        <v>111</v>
      </c>
      <c r="C40" s="273" t="s">
        <v>385</v>
      </c>
      <c r="D40" s="274"/>
      <c r="E40" s="274"/>
      <c r="F40" s="275"/>
      <c r="G40" s="61">
        <v>3000</v>
      </c>
      <c r="H40" s="61">
        <v>3000</v>
      </c>
      <c r="I40" s="58">
        <v>0</v>
      </c>
      <c r="J40" s="58">
        <v>0</v>
      </c>
      <c r="K40" s="58">
        <v>0</v>
      </c>
      <c r="L40" s="58"/>
      <c r="M40" s="58"/>
      <c r="N40" s="58"/>
      <c r="O40" s="6"/>
    </row>
    <row r="41" spans="1:15" x14ac:dyDescent="0.2">
      <c r="A41" s="113">
        <v>312</v>
      </c>
      <c r="B41" s="119">
        <v>111</v>
      </c>
      <c r="C41" s="267" t="s">
        <v>277</v>
      </c>
      <c r="D41" s="268"/>
      <c r="E41" s="268"/>
      <c r="F41" s="269" t="s">
        <v>384</v>
      </c>
      <c r="G41" s="61">
        <v>0</v>
      </c>
      <c r="H41" s="61">
        <v>0</v>
      </c>
      <c r="I41" s="58">
        <v>0</v>
      </c>
      <c r="J41" s="58">
        <v>800</v>
      </c>
      <c r="K41" s="58">
        <v>0</v>
      </c>
      <c r="L41" s="58">
        <v>0</v>
      </c>
      <c r="M41" s="58">
        <v>0</v>
      </c>
      <c r="N41" s="58"/>
      <c r="O41" s="6"/>
    </row>
    <row r="42" spans="1:15" x14ac:dyDescent="0.2">
      <c r="A42" s="113">
        <v>312</v>
      </c>
      <c r="B42" s="119">
        <v>111</v>
      </c>
      <c r="C42" s="375" t="s">
        <v>450</v>
      </c>
      <c r="D42" s="376"/>
      <c r="E42" s="376"/>
      <c r="F42" s="377"/>
      <c r="G42" s="61">
        <v>0</v>
      </c>
      <c r="H42" s="61">
        <v>1182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/>
      <c r="O42" s="6"/>
    </row>
    <row r="43" spans="1:15" x14ac:dyDescent="0.2">
      <c r="A43" s="113">
        <v>312</v>
      </c>
      <c r="B43" s="119">
        <v>111</v>
      </c>
      <c r="C43" s="375" t="s">
        <v>449</v>
      </c>
      <c r="D43" s="376"/>
      <c r="E43" s="376"/>
      <c r="F43" s="377"/>
      <c r="G43" s="61">
        <v>0</v>
      </c>
      <c r="H43" s="61">
        <v>70680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/>
      <c r="O43" s="6"/>
    </row>
    <row r="44" spans="1:15" x14ac:dyDescent="0.2">
      <c r="A44" s="113">
        <v>312</v>
      </c>
      <c r="B44" s="119">
        <v>111</v>
      </c>
      <c r="C44" s="375" t="s">
        <v>387</v>
      </c>
      <c r="D44" s="376"/>
      <c r="E44" s="376"/>
      <c r="F44" s="377"/>
      <c r="G44" s="61">
        <v>0</v>
      </c>
      <c r="H44" s="61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/>
      <c r="O44" s="6"/>
    </row>
    <row r="45" spans="1:15" x14ac:dyDescent="0.2">
      <c r="A45" s="266">
        <v>312</v>
      </c>
      <c r="B45" s="78">
        <v>111</v>
      </c>
      <c r="C45" s="192" t="s">
        <v>21</v>
      </c>
      <c r="D45" s="191"/>
      <c r="E45" s="191"/>
      <c r="F45" s="193"/>
      <c r="G45" s="87">
        <f t="shared" ref="G45" si="13">SUM(G46:G69)</f>
        <v>582831</v>
      </c>
      <c r="H45" s="87">
        <f t="shared" ref="H45" si="14">SUM(H46:H69)</f>
        <v>627587</v>
      </c>
      <c r="I45" s="87">
        <f>SUM(I46:I69)</f>
        <v>586425</v>
      </c>
      <c r="J45" s="87">
        <f>SUM(J46:J69)</f>
        <v>603553</v>
      </c>
      <c r="K45" s="87">
        <f>SUM(K46:K69)</f>
        <v>645500</v>
      </c>
      <c r="L45" s="87">
        <f t="shared" ref="L45" si="15">SUM(L46:L69)</f>
        <v>410544</v>
      </c>
      <c r="M45" s="87">
        <f t="shared" ref="M45" si="16">SUM(M46:M69)</f>
        <v>410544</v>
      </c>
      <c r="N45" s="87"/>
      <c r="O45" s="6"/>
    </row>
    <row r="46" spans="1:15" x14ac:dyDescent="0.2">
      <c r="A46" s="113">
        <v>312</v>
      </c>
      <c r="B46" s="58">
        <v>111</v>
      </c>
      <c r="C46" s="267" t="s">
        <v>22</v>
      </c>
      <c r="D46" s="268"/>
      <c r="E46" s="268"/>
      <c r="F46" s="269"/>
      <c r="G46" s="61">
        <v>513152</v>
      </c>
      <c r="H46" s="61">
        <v>518009</v>
      </c>
      <c r="I46" s="61">
        <v>572125</v>
      </c>
      <c r="J46" s="61">
        <v>498671</v>
      </c>
      <c r="K46" s="61">
        <v>636000</v>
      </c>
      <c r="L46" s="58">
        <v>401000</v>
      </c>
      <c r="M46" s="58">
        <v>401000</v>
      </c>
      <c r="N46" s="58"/>
      <c r="O46" s="6"/>
    </row>
    <row r="47" spans="1:15" x14ac:dyDescent="0.2">
      <c r="A47" s="113">
        <v>312</v>
      </c>
      <c r="B47" s="58">
        <v>111</v>
      </c>
      <c r="C47" s="270" t="s">
        <v>23</v>
      </c>
      <c r="D47" s="271"/>
      <c r="E47" s="271"/>
      <c r="F47" s="272"/>
      <c r="G47" s="61">
        <v>4448</v>
      </c>
      <c r="H47" s="61">
        <v>4467</v>
      </c>
      <c r="I47" s="61">
        <v>4500</v>
      </c>
      <c r="J47" s="61">
        <v>4640</v>
      </c>
      <c r="K47" s="61">
        <v>4500</v>
      </c>
      <c r="L47" s="58">
        <v>3000</v>
      </c>
      <c r="M47" s="58">
        <v>3000</v>
      </c>
      <c r="N47" s="58"/>
      <c r="O47" s="6"/>
    </row>
    <row r="48" spans="1:15" x14ac:dyDescent="0.2">
      <c r="A48" s="113">
        <v>312</v>
      </c>
      <c r="B48" s="58">
        <v>111</v>
      </c>
      <c r="C48" s="267" t="s">
        <v>193</v>
      </c>
      <c r="D48" s="268"/>
      <c r="E48" s="268"/>
      <c r="F48" s="269"/>
      <c r="G48" s="61">
        <v>483</v>
      </c>
      <c r="H48" s="61">
        <v>2922</v>
      </c>
      <c r="I48" s="61">
        <v>3300</v>
      </c>
      <c r="J48" s="61">
        <v>2592</v>
      </c>
      <c r="K48" s="61">
        <v>3500</v>
      </c>
      <c r="L48" s="58">
        <v>5000</v>
      </c>
      <c r="M48" s="58">
        <v>5000</v>
      </c>
      <c r="N48" s="58"/>
      <c r="O48" s="6"/>
    </row>
    <row r="49" spans="1:15" x14ac:dyDescent="0.2">
      <c r="A49" s="113">
        <v>312</v>
      </c>
      <c r="B49" s="58">
        <v>111</v>
      </c>
      <c r="C49" s="270" t="s">
        <v>113</v>
      </c>
      <c r="D49" s="271"/>
      <c r="E49" s="271"/>
      <c r="F49" s="272"/>
      <c r="G49" s="61">
        <v>2549</v>
      </c>
      <c r="H49" s="61">
        <v>4548</v>
      </c>
      <c r="I49" s="61">
        <v>2500</v>
      </c>
      <c r="J49" s="61">
        <v>9408</v>
      </c>
      <c r="K49" s="61">
        <v>1500</v>
      </c>
      <c r="L49" s="58">
        <v>1030</v>
      </c>
      <c r="M49" s="58">
        <v>1030</v>
      </c>
      <c r="N49" s="58"/>
      <c r="O49" s="6"/>
    </row>
    <row r="50" spans="1:15" x14ac:dyDescent="0.2">
      <c r="A50" s="113">
        <v>312</v>
      </c>
      <c r="B50" s="58">
        <v>111</v>
      </c>
      <c r="C50" s="267" t="s">
        <v>298</v>
      </c>
      <c r="D50" s="268"/>
      <c r="E50" s="268"/>
      <c r="F50" s="269" t="s">
        <v>386</v>
      </c>
      <c r="G50" s="61">
        <v>27427</v>
      </c>
      <c r="H50" s="61">
        <v>29795</v>
      </c>
      <c r="I50" s="61">
        <v>4000</v>
      </c>
      <c r="J50" s="61">
        <v>2785</v>
      </c>
      <c r="K50" s="61">
        <v>0</v>
      </c>
      <c r="L50" s="58">
        <v>514</v>
      </c>
      <c r="M50" s="58">
        <v>514</v>
      </c>
      <c r="N50" s="58"/>
      <c r="O50" s="6"/>
    </row>
    <row r="51" spans="1:15" x14ac:dyDescent="0.2">
      <c r="A51" s="113">
        <v>312</v>
      </c>
      <c r="B51" s="58">
        <v>111</v>
      </c>
      <c r="C51" s="267" t="s">
        <v>260</v>
      </c>
      <c r="D51" s="268"/>
      <c r="E51" s="268"/>
      <c r="F51" s="269"/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/>
      <c r="O51" s="6"/>
    </row>
    <row r="52" spans="1:15" x14ac:dyDescent="0.2">
      <c r="A52" s="113">
        <v>312</v>
      </c>
      <c r="B52" s="58">
        <v>111</v>
      </c>
      <c r="C52" s="270" t="s">
        <v>208</v>
      </c>
      <c r="D52" s="271"/>
      <c r="E52" s="271"/>
      <c r="F52" s="272"/>
      <c r="G52" s="58">
        <v>100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/>
      <c r="O52" s="6"/>
    </row>
    <row r="53" spans="1:15" x14ac:dyDescent="0.2">
      <c r="A53" s="113">
        <v>312</v>
      </c>
      <c r="B53" s="58">
        <v>111</v>
      </c>
      <c r="C53" s="267" t="s">
        <v>194</v>
      </c>
      <c r="D53" s="268"/>
      <c r="E53" s="268"/>
      <c r="F53" s="269"/>
      <c r="G53" s="61">
        <v>3576</v>
      </c>
      <c r="H53" s="61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/>
      <c r="O53" s="6"/>
    </row>
    <row r="54" spans="1:15" x14ac:dyDescent="0.2">
      <c r="A54" s="113">
        <v>312</v>
      </c>
      <c r="B54" s="276">
        <v>111</v>
      </c>
      <c r="C54" s="270" t="s">
        <v>414</v>
      </c>
      <c r="D54" s="271"/>
      <c r="E54" s="271"/>
      <c r="F54" s="272"/>
      <c r="G54" s="58">
        <v>0</v>
      </c>
      <c r="H54" s="58">
        <v>800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/>
      <c r="O54" s="6"/>
    </row>
    <row r="55" spans="1:15" x14ac:dyDescent="0.2">
      <c r="A55" s="113">
        <v>312</v>
      </c>
      <c r="B55" s="276">
        <v>111</v>
      </c>
      <c r="C55" s="267" t="s">
        <v>417</v>
      </c>
      <c r="D55" s="268" t="s">
        <v>447</v>
      </c>
      <c r="E55" s="268"/>
      <c r="F55" s="269"/>
      <c r="G55" s="58">
        <v>0</v>
      </c>
      <c r="H55" s="61">
        <v>4375</v>
      </c>
      <c r="I55" s="58">
        <v>0</v>
      </c>
      <c r="J55" s="58">
        <v>13704</v>
      </c>
      <c r="K55" s="58">
        <v>0</v>
      </c>
      <c r="L55" s="58">
        <v>0</v>
      </c>
      <c r="M55" s="58">
        <v>0</v>
      </c>
      <c r="N55" s="58"/>
      <c r="O55" s="6"/>
    </row>
    <row r="56" spans="1:15" x14ac:dyDescent="0.2">
      <c r="A56" s="113">
        <v>312</v>
      </c>
      <c r="B56" s="58">
        <v>111</v>
      </c>
      <c r="C56" s="270" t="s">
        <v>415</v>
      </c>
      <c r="D56" s="271"/>
      <c r="E56" s="271"/>
      <c r="F56" s="272"/>
      <c r="G56" s="58">
        <v>0</v>
      </c>
      <c r="H56" s="61">
        <v>2180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/>
      <c r="O56" s="6"/>
    </row>
    <row r="57" spans="1:15" x14ac:dyDescent="0.2">
      <c r="A57" s="113">
        <v>312</v>
      </c>
      <c r="B57" s="276" t="s">
        <v>291</v>
      </c>
      <c r="C57" s="267" t="s">
        <v>292</v>
      </c>
      <c r="D57" s="268"/>
      <c r="E57" s="268"/>
      <c r="F57" s="269"/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/>
      <c r="O57" s="6"/>
    </row>
    <row r="58" spans="1:15" x14ac:dyDescent="0.2">
      <c r="A58" s="113">
        <v>312</v>
      </c>
      <c r="B58" s="276" t="s">
        <v>293</v>
      </c>
      <c r="C58" s="267" t="s">
        <v>294</v>
      </c>
      <c r="D58" s="268"/>
      <c r="E58" s="268"/>
      <c r="F58" s="269"/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/>
      <c r="O58" s="6"/>
    </row>
    <row r="59" spans="1:15" x14ac:dyDescent="0.2">
      <c r="A59" s="113">
        <v>312</v>
      </c>
      <c r="B59" s="276">
        <v>111</v>
      </c>
      <c r="C59" s="270" t="s">
        <v>416</v>
      </c>
      <c r="D59" s="271"/>
      <c r="E59" s="271"/>
      <c r="F59" s="272"/>
      <c r="G59" s="58">
        <v>0</v>
      </c>
      <c r="H59" s="61">
        <v>1200</v>
      </c>
      <c r="I59" s="58">
        <v>0</v>
      </c>
      <c r="J59" s="58">
        <v>2300</v>
      </c>
      <c r="K59" s="58">
        <v>0</v>
      </c>
      <c r="L59" s="58"/>
      <c r="M59" s="58"/>
      <c r="N59" s="58"/>
      <c r="O59" s="6"/>
    </row>
    <row r="60" spans="1:15" x14ac:dyDescent="0.2">
      <c r="A60" s="113">
        <v>312</v>
      </c>
      <c r="B60" s="58">
        <v>111</v>
      </c>
      <c r="C60" s="267" t="s">
        <v>195</v>
      </c>
      <c r="D60" s="268"/>
      <c r="E60" s="268"/>
      <c r="F60" s="269"/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/>
      <c r="O60" s="6"/>
    </row>
    <row r="61" spans="1:15" x14ac:dyDescent="0.2">
      <c r="A61" s="113">
        <v>312</v>
      </c>
      <c r="B61" s="58">
        <v>111</v>
      </c>
      <c r="C61" s="267" t="s">
        <v>278</v>
      </c>
      <c r="D61" s="268"/>
      <c r="E61" s="268"/>
      <c r="F61" s="269"/>
      <c r="G61" s="61">
        <v>3000</v>
      </c>
      <c r="H61" s="61">
        <v>0</v>
      </c>
      <c r="I61" s="58">
        <v>0</v>
      </c>
      <c r="J61" s="58">
        <v>2571</v>
      </c>
      <c r="K61" s="58">
        <v>0</v>
      </c>
      <c r="L61" s="58"/>
      <c r="M61" s="58"/>
      <c r="N61" s="58"/>
      <c r="O61" s="6"/>
    </row>
    <row r="62" spans="1:15" x14ac:dyDescent="0.2">
      <c r="A62" s="113">
        <v>312</v>
      </c>
      <c r="B62" s="58" t="s">
        <v>454</v>
      </c>
      <c r="C62" s="267" t="s">
        <v>453</v>
      </c>
      <c r="D62" s="268"/>
      <c r="E62" s="268"/>
      <c r="F62" s="269"/>
      <c r="G62" s="61">
        <v>0</v>
      </c>
      <c r="H62" s="61">
        <v>0</v>
      </c>
      <c r="I62" s="58">
        <v>0</v>
      </c>
      <c r="J62" s="61">
        <v>2655</v>
      </c>
      <c r="K62" s="58">
        <v>0</v>
      </c>
      <c r="L62" s="58"/>
      <c r="M62" s="58"/>
      <c r="N62" s="58"/>
      <c r="O62" s="6"/>
    </row>
    <row r="63" spans="1:15" x14ac:dyDescent="0.2">
      <c r="A63" s="113">
        <v>312</v>
      </c>
      <c r="B63" s="58" t="s">
        <v>471</v>
      </c>
      <c r="C63" s="267" t="s">
        <v>455</v>
      </c>
      <c r="D63" s="268"/>
      <c r="E63" s="268"/>
      <c r="F63" s="269"/>
      <c r="G63" s="61">
        <v>0</v>
      </c>
      <c r="H63" s="61">
        <v>0</v>
      </c>
      <c r="I63" s="58">
        <v>0</v>
      </c>
      <c r="J63" s="61">
        <v>9590</v>
      </c>
      <c r="K63" s="58">
        <v>0</v>
      </c>
      <c r="L63" s="58"/>
      <c r="M63" s="58"/>
      <c r="N63" s="58"/>
      <c r="O63" s="6"/>
    </row>
    <row r="64" spans="1:15" x14ac:dyDescent="0.2">
      <c r="A64" s="113">
        <v>312</v>
      </c>
      <c r="B64" s="58">
        <v>111</v>
      </c>
      <c r="C64" s="267" t="s">
        <v>295</v>
      </c>
      <c r="D64" s="268"/>
      <c r="E64" s="268"/>
      <c r="F64" s="269"/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/>
      <c r="O64" s="6"/>
    </row>
    <row r="65" spans="1:15" x14ac:dyDescent="0.2">
      <c r="A65" s="113">
        <v>312</v>
      </c>
      <c r="B65" s="58">
        <v>111</v>
      </c>
      <c r="C65" s="267" t="s">
        <v>279</v>
      </c>
      <c r="D65" s="268"/>
      <c r="E65" s="268"/>
      <c r="F65" s="269"/>
      <c r="G65" s="61">
        <v>0</v>
      </c>
      <c r="H65" s="61">
        <v>0</v>
      </c>
      <c r="I65" s="58">
        <v>0</v>
      </c>
      <c r="J65" s="58">
        <v>0</v>
      </c>
      <c r="K65" s="58">
        <v>0</v>
      </c>
      <c r="L65" s="58"/>
      <c r="M65" s="58"/>
      <c r="N65" s="58"/>
      <c r="O65" s="6"/>
    </row>
    <row r="66" spans="1:15" x14ac:dyDescent="0.2">
      <c r="A66" s="113">
        <v>312</v>
      </c>
      <c r="B66" s="58">
        <v>111</v>
      </c>
      <c r="C66" s="267" t="s">
        <v>262</v>
      </c>
      <c r="D66" s="268"/>
      <c r="E66" s="268"/>
      <c r="F66" s="269"/>
      <c r="G66" s="58">
        <v>3712</v>
      </c>
      <c r="H66" s="61">
        <v>2973</v>
      </c>
      <c r="I66" s="58">
        <v>0</v>
      </c>
      <c r="J66" s="58">
        <v>2603</v>
      </c>
      <c r="K66" s="58">
        <v>0</v>
      </c>
      <c r="L66" s="58">
        <v>0</v>
      </c>
      <c r="M66" s="58">
        <v>0</v>
      </c>
      <c r="N66" s="58"/>
      <c r="O66" s="6"/>
    </row>
    <row r="67" spans="1:15" x14ac:dyDescent="0.2">
      <c r="A67" s="113">
        <v>312</v>
      </c>
      <c r="B67" s="58">
        <v>111</v>
      </c>
      <c r="C67" s="273" t="s">
        <v>448</v>
      </c>
      <c r="D67" s="274"/>
      <c r="E67" s="274"/>
      <c r="F67" s="275"/>
      <c r="G67" s="61">
        <v>0</v>
      </c>
      <c r="H67" s="61">
        <v>650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/>
      <c r="O67" s="6"/>
    </row>
    <row r="68" spans="1:15" x14ac:dyDescent="0.2">
      <c r="A68" s="113">
        <v>312</v>
      </c>
      <c r="B68" s="58" t="s">
        <v>412</v>
      </c>
      <c r="C68" s="270" t="s">
        <v>411</v>
      </c>
      <c r="D68" s="271"/>
      <c r="E68" s="271"/>
      <c r="F68" s="272"/>
      <c r="G68" s="61">
        <v>0</v>
      </c>
      <c r="H68" s="61">
        <v>31284</v>
      </c>
      <c r="I68" s="58">
        <v>0</v>
      </c>
      <c r="J68" s="61">
        <v>27278</v>
      </c>
      <c r="K68" s="58">
        <v>0</v>
      </c>
      <c r="L68" s="58">
        <v>0</v>
      </c>
      <c r="M68" s="58">
        <v>0</v>
      </c>
      <c r="N68" s="58"/>
      <c r="O68" s="6"/>
    </row>
    <row r="69" spans="1:15" x14ac:dyDescent="0.2">
      <c r="A69" s="113">
        <v>312</v>
      </c>
      <c r="B69" s="58">
        <v>111</v>
      </c>
      <c r="C69" s="267" t="s">
        <v>360</v>
      </c>
      <c r="D69" s="268"/>
      <c r="E69" s="268"/>
      <c r="F69" s="269"/>
      <c r="G69" s="61">
        <v>24384</v>
      </c>
      <c r="H69" s="61">
        <v>24384</v>
      </c>
      <c r="I69" s="58">
        <v>0</v>
      </c>
      <c r="J69" s="61">
        <v>24756</v>
      </c>
      <c r="K69" s="58">
        <v>0</v>
      </c>
      <c r="L69" s="58">
        <v>0</v>
      </c>
      <c r="M69" s="58">
        <v>0</v>
      </c>
      <c r="N69" s="58"/>
      <c r="O69" s="6"/>
    </row>
    <row r="70" spans="1:15" x14ac:dyDescent="0.2">
      <c r="A70" s="194"/>
      <c r="B70" s="179"/>
      <c r="C70" s="195" t="s">
        <v>24</v>
      </c>
      <c r="D70" s="172"/>
      <c r="E70" s="172"/>
      <c r="F70" s="196"/>
      <c r="G70" s="82">
        <f t="shared" ref="G70:M70" si="17">SUM(G6,G14,G22)</f>
        <v>1309034</v>
      </c>
      <c r="H70" s="82">
        <f t="shared" si="17"/>
        <v>1486276</v>
      </c>
      <c r="I70" s="82">
        <f t="shared" si="17"/>
        <v>1325336</v>
      </c>
      <c r="J70" s="82">
        <f t="shared" si="17"/>
        <v>1404659</v>
      </c>
      <c r="K70" s="82">
        <f t="shared" si="17"/>
        <v>1448893</v>
      </c>
      <c r="L70" s="82">
        <f t="shared" si="17"/>
        <v>1075484</v>
      </c>
      <c r="M70" s="82">
        <f t="shared" si="17"/>
        <v>1075484</v>
      </c>
      <c r="N70" s="82"/>
      <c r="O70" s="6"/>
    </row>
    <row r="71" spans="1:15" x14ac:dyDescent="0.2">
      <c r="A71" s="6"/>
      <c r="B71" s="6"/>
      <c r="C71" s="1"/>
      <c r="D71" s="1"/>
      <c r="E71" s="1"/>
      <c r="F71" s="1"/>
      <c r="G71" s="7"/>
      <c r="H71" s="7"/>
      <c r="I71" s="1"/>
      <c r="J71" s="1"/>
      <c r="K71" s="1"/>
      <c r="L71" s="7"/>
      <c r="M71" s="7"/>
      <c r="N71" s="7"/>
      <c r="O71" s="6"/>
    </row>
    <row r="72" spans="1:15" x14ac:dyDescent="0.2">
      <c r="A72" s="6"/>
      <c r="B72" s="6"/>
      <c r="C72" s="1"/>
      <c r="D72" s="1"/>
      <c r="E72" s="1"/>
      <c r="F72" s="1"/>
      <c r="G72" s="7"/>
      <c r="H72" s="7"/>
      <c r="I72" s="1"/>
      <c r="J72" s="1"/>
      <c r="K72" s="1"/>
      <c r="L72" s="7"/>
      <c r="M72" s="7"/>
      <c r="N72" s="7"/>
      <c r="O72" s="6"/>
    </row>
    <row r="73" spans="1:15" x14ac:dyDescent="0.2">
      <c r="A73" s="6"/>
      <c r="B73" s="6"/>
      <c r="C73" s="1"/>
      <c r="D73" s="1"/>
      <c r="E73" s="1"/>
      <c r="F73" s="1"/>
      <c r="G73" s="7"/>
      <c r="H73" s="7"/>
      <c r="I73" s="1"/>
      <c r="J73" s="1"/>
      <c r="K73" s="1"/>
      <c r="L73" s="7"/>
      <c r="M73" s="7"/>
      <c r="N73" s="7"/>
      <c r="O73" s="6"/>
    </row>
    <row r="74" spans="1:15" x14ac:dyDescent="0.2">
      <c r="A74" s="6"/>
      <c r="B74" s="6"/>
      <c r="C74" s="1"/>
      <c r="D74" s="1"/>
      <c r="E74" s="1"/>
      <c r="F74" s="1"/>
      <c r="G74" s="7"/>
      <c r="H74" s="7"/>
      <c r="I74" s="1"/>
      <c r="J74" s="1"/>
      <c r="K74" s="1"/>
      <c r="L74" s="7"/>
      <c r="M74" s="7"/>
      <c r="N74" s="7"/>
      <c r="O74" s="6"/>
    </row>
    <row r="75" spans="1:15" x14ac:dyDescent="0.2">
      <c r="A75" s="4"/>
      <c r="B75" s="4"/>
      <c r="C75" s="1"/>
      <c r="D75" s="1"/>
      <c r="E75" s="1"/>
      <c r="F75" s="1"/>
      <c r="G75" s="7"/>
      <c r="H75" s="7"/>
      <c r="I75" s="7"/>
      <c r="J75" s="7"/>
      <c r="K75" s="7"/>
      <c r="L75" s="4"/>
      <c r="M75" s="4"/>
      <c r="N75" s="2"/>
      <c r="O75" s="6"/>
    </row>
    <row r="76" spans="1:15" x14ac:dyDescent="0.2">
      <c r="A76" s="70" t="s">
        <v>1</v>
      </c>
      <c r="B76" s="173" t="s">
        <v>2</v>
      </c>
      <c r="C76" s="102" t="s">
        <v>25</v>
      </c>
      <c r="D76" s="102"/>
      <c r="E76" s="102"/>
      <c r="F76" s="103"/>
      <c r="G76" s="581" t="s">
        <v>222</v>
      </c>
      <c r="H76" s="582"/>
      <c r="I76" s="582"/>
      <c r="J76" s="583"/>
      <c r="K76" s="581"/>
      <c r="L76" s="582"/>
      <c r="M76" s="582"/>
      <c r="N76" s="583"/>
      <c r="O76" s="6"/>
    </row>
    <row r="77" spans="1:15" x14ac:dyDescent="0.2">
      <c r="A77" s="71" t="s">
        <v>4</v>
      </c>
      <c r="B77" s="174" t="s">
        <v>5</v>
      </c>
      <c r="C77" s="4"/>
      <c r="D77" s="4"/>
      <c r="E77" s="4"/>
      <c r="F77" s="4"/>
      <c r="G77" s="34" t="s">
        <v>112</v>
      </c>
      <c r="H77" s="34" t="s">
        <v>112</v>
      </c>
      <c r="I77" s="33" t="s">
        <v>223</v>
      </c>
      <c r="J77" s="33" t="s">
        <v>246</v>
      </c>
      <c r="K77" s="35">
        <v>2023</v>
      </c>
      <c r="L77" s="33">
        <v>2024</v>
      </c>
      <c r="M77" s="33">
        <v>2025</v>
      </c>
      <c r="N77" s="35" t="s">
        <v>297</v>
      </c>
      <c r="O77" s="6"/>
    </row>
    <row r="78" spans="1:15" x14ac:dyDescent="0.2">
      <c r="A78" s="183"/>
      <c r="B78" s="182"/>
      <c r="C78" s="1"/>
      <c r="D78" s="2"/>
      <c r="E78" s="2"/>
      <c r="F78" s="2"/>
      <c r="G78" s="37">
        <v>2020</v>
      </c>
      <c r="H78" s="37">
        <v>2021</v>
      </c>
      <c r="I78" s="36">
        <v>2022</v>
      </c>
      <c r="J78" s="36">
        <v>2022</v>
      </c>
      <c r="K78" s="38"/>
      <c r="L78" s="36"/>
      <c r="M78" s="36">
        <v>3</v>
      </c>
      <c r="N78" s="38"/>
      <c r="O78" s="6"/>
    </row>
    <row r="79" spans="1:15" x14ac:dyDescent="0.2">
      <c r="A79" s="201">
        <v>230</v>
      </c>
      <c r="B79" s="60"/>
      <c r="C79" s="167" t="s">
        <v>27</v>
      </c>
      <c r="D79" s="139"/>
      <c r="E79" s="139"/>
      <c r="F79" s="345"/>
      <c r="G79" s="112">
        <v>0</v>
      </c>
      <c r="H79" s="112">
        <v>9689</v>
      </c>
      <c r="I79" s="112">
        <f t="shared" ref="I79" si="18">SUM(I80:I81)</f>
        <v>0</v>
      </c>
      <c r="J79" s="112">
        <v>1072</v>
      </c>
      <c r="K79" s="112">
        <f t="shared" ref="K79:M79" si="19">SUM(K80:K81)</f>
        <v>0</v>
      </c>
      <c r="L79" s="112">
        <f t="shared" si="19"/>
        <v>0</v>
      </c>
      <c r="M79" s="112">
        <f t="shared" si="19"/>
        <v>0</v>
      </c>
      <c r="N79" s="112"/>
      <c r="O79" s="6"/>
    </row>
    <row r="80" spans="1:15" x14ac:dyDescent="0.2">
      <c r="A80" s="162">
        <v>231</v>
      </c>
      <c r="B80" s="60"/>
      <c r="C80" s="340" t="s">
        <v>315</v>
      </c>
      <c r="D80" s="54"/>
      <c r="E80" s="54"/>
      <c r="F80" s="55"/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/>
      <c r="O80" s="6"/>
    </row>
    <row r="81" spans="1:15" x14ac:dyDescent="0.2">
      <c r="A81" s="132">
        <v>233</v>
      </c>
      <c r="B81" s="114">
        <v>43</v>
      </c>
      <c r="C81" s="145" t="s">
        <v>188</v>
      </c>
      <c r="D81" s="142"/>
      <c r="E81" s="142"/>
      <c r="F81" s="198"/>
      <c r="G81" s="59">
        <v>0</v>
      </c>
      <c r="H81" s="59">
        <v>9689</v>
      </c>
      <c r="I81" s="114">
        <v>0</v>
      </c>
      <c r="J81" s="59">
        <v>1072</v>
      </c>
      <c r="K81" s="114">
        <v>0</v>
      </c>
      <c r="L81" s="202">
        <v>0</v>
      </c>
      <c r="M81" s="202">
        <v>0</v>
      </c>
      <c r="N81" s="202"/>
      <c r="O81" s="6"/>
    </row>
    <row r="82" spans="1:15" x14ac:dyDescent="0.2">
      <c r="A82" s="201">
        <v>320</v>
      </c>
      <c r="B82" s="60"/>
      <c r="C82" s="144" t="s">
        <v>189</v>
      </c>
      <c r="D82" s="25"/>
      <c r="E82" s="25"/>
      <c r="F82" s="199"/>
      <c r="G82" s="112">
        <f t="shared" ref="G82:M82" si="20">SUM(G83:G83)</f>
        <v>0</v>
      </c>
      <c r="H82" s="112">
        <v>43496</v>
      </c>
      <c r="I82" s="112">
        <f t="shared" si="20"/>
        <v>0</v>
      </c>
      <c r="J82" s="112">
        <v>0</v>
      </c>
      <c r="K82" s="112">
        <f t="shared" si="20"/>
        <v>0</v>
      </c>
      <c r="L82" s="112">
        <f t="shared" si="20"/>
        <v>0</v>
      </c>
      <c r="M82" s="112">
        <f t="shared" si="20"/>
        <v>0</v>
      </c>
      <c r="N82" s="112"/>
      <c r="O82" s="6"/>
    </row>
    <row r="83" spans="1:15" x14ac:dyDescent="0.2">
      <c r="A83" s="113">
        <v>322</v>
      </c>
      <c r="B83" s="60"/>
      <c r="C83" s="118" t="s">
        <v>413</v>
      </c>
      <c r="D83" s="119"/>
      <c r="E83" s="185"/>
      <c r="F83" s="200"/>
      <c r="G83" s="59">
        <v>0</v>
      </c>
      <c r="H83" s="59">
        <v>43496</v>
      </c>
      <c r="I83" s="114">
        <v>0</v>
      </c>
      <c r="J83" s="59">
        <v>0</v>
      </c>
      <c r="K83" s="114">
        <v>0</v>
      </c>
      <c r="L83" s="114">
        <v>0</v>
      </c>
      <c r="M83" s="114">
        <v>0</v>
      </c>
      <c r="N83" s="114"/>
      <c r="O83" s="6"/>
    </row>
    <row r="84" spans="1:15" x14ac:dyDescent="0.2">
      <c r="A84" s="194"/>
      <c r="B84" s="197"/>
      <c r="C84" s="121" t="s">
        <v>26</v>
      </c>
      <c r="D84" s="122"/>
      <c r="E84" s="122"/>
      <c r="F84" s="123"/>
      <c r="G84" s="82">
        <v>0</v>
      </c>
      <c r="H84" s="82">
        <f t="shared" ref="H84:I84" si="21">SUM(H79,H82)</f>
        <v>53185</v>
      </c>
      <c r="I84" s="82">
        <f t="shared" si="21"/>
        <v>0</v>
      </c>
      <c r="J84" s="82">
        <v>1072</v>
      </c>
      <c r="K84" s="82">
        <f t="shared" ref="K84:M84" si="22">SUM(K79,K82)</f>
        <v>0</v>
      </c>
      <c r="L84" s="82">
        <f t="shared" si="22"/>
        <v>0</v>
      </c>
      <c r="M84" s="82">
        <f t="shared" si="22"/>
        <v>0</v>
      </c>
      <c r="N84" s="82"/>
      <c r="O84" s="6"/>
    </row>
    <row r="85" spans="1:15" x14ac:dyDescent="0.2">
      <c r="A85" s="6"/>
      <c r="B85" s="6"/>
      <c r="C85" s="1"/>
      <c r="D85" s="1"/>
      <c r="E85" s="1"/>
      <c r="F85" s="1"/>
      <c r="G85" s="7"/>
      <c r="H85" s="7"/>
      <c r="I85" s="7"/>
      <c r="J85" s="7"/>
      <c r="K85" s="8"/>
      <c r="L85" s="8"/>
      <c r="M85" s="8"/>
      <c r="N85" s="8"/>
      <c r="O85" s="6"/>
    </row>
    <row r="86" spans="1:15" x14ac:dyDescent="0.2">
      <c r="A86" s="14"/>
      <c r="B86" s="4"/>
      <c r="C86" s="8"/>
      <c r="D86" s="8"/>
      <c r="E86" s="4"/>
      <c r="F86" s="4"/>
      <c r="G86" s="13"/>
      <c r="H86" s="13"/>
      <c r="I86" s="8"/>
      <c r="J86" s="8"/>
      <c r="K86" s="8"/>
      <c r="L86" s="8"/>
      <c r="M86" s="8"/>
      <c r="N86" s="8"/>
      <c r="O86" s="6"/>
    </row>
    <row r="112" spans="14:14" x14ac:dyDescent="0.2">
      <c r="N112" s="346"/>
    </row>
  </sheetData>
  <mergeCells count="4">
    <mergeCell ref="G3:J3"/>
    <mergeCell ref="K3:N3"/>
    <mergeCell ref="G76:J76"/>
    <mergeCell ref="K76:N76"/>
  </mergeCells>
  <phoneticPr fontId="7" type="noConversion"/>
  <pageMargins left="0.74791666666666667" right="0.35416666666666669" top="1.1784722222222224" bottom="1.1506944444444445" header="0.98402777777777783" footer="0.98402777777777783"/>
  <pageSetup paperSize="9" firstPageNumber="0" orientation="landscape" r:id="rId1"/>
  <headerFooter differentOddEven="1" differentFirst="1" alignWithMargins="0">
    <oddHeader>&amp;CROZPOČT OBCE NA ROKY 2023 - 2025 
&amp;R&amp;"Arial,Tučné"str. 3/3</oddHeader>
    <oddFooter xml:space="preserve">&amp;C
</oddFooter>
    <evenHeader xml:space="preserve">&amp;CROZPOČET OBCE NA ROKY 2023 - 2025 
&amp;R&amp;"Arial,Tučné"&amp;8str.2/3&amp;"Arial,Normálne"&amp;10
</evenHeader>
    <firstHeader xml:space="preserve">&amp;CROZPOČET OBCE NA ROKY 2023 -2025
N Á V R H
</firstHeader>
    <firstFooter>&amp;C
1/3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view="pageLayout" topLeftCell="A19" zoomScaleNormal="100" workbookViewId="0">
      <selection activeCell="H153" sqref="H153"/>
    </sheetView>
  </sheetViews>
  <sheetFormatPr defaultColWidth="9.42578125" defaultRowHeight="12.75" x14ac:dyDescent="0.2"/>
  <cols>
    <col min="2" max="2" width="9.42578125" customWidth="1"/>
    <col min="6" max="6" width="9.42578125" customWidth="1"/>
    <col min="7" max="7" width="10" bestFit="1" customWidth="1"/>
    <col min="14" max="14" width="13.140625" customWidth="1"/>
  </cols>
  <sheetData>
    <row r="1" spans="1:15" ht="15.75" x14ac:dyDescent="0.25">
      <c r="A1" s="21" t="s">
        <v>28</v>
      </c>
      <c r="C1" s="8"/>
      <c r="D1" s="22"/>
      <c r="E1" s="23"/>
      <c r="F1" s="23"/>
      <c r="G1" s="22"/>
      <c r="H1" s="22"/>
      <c r="I1" s="22"/>
      <c r="J1" s="22"/>
      <c r="K1" s="6"/>
      <c r="L1" s="22"/>
      <c r="M1" s="22"/>
      <c r="N1" s="318"/>
      <c r="O1" s="318"/>
    </row>
    <row r="2" spans="1:15" x14ac:dyDescent="0.2">
      <c r="A2" s="70" t="s">
        <v>119</v>
      </c>
      <c r="B2" s="70" t="s">
        <v>251</v>
      </c>
      <c r="C2" s="102" t="s">
        <v>30</v>
      </c>
      <c r="D2" s="102"/>
      <c r="E2" s="102"/>
      <c r="F2" s="103"/>
      <c r="G2" s="581" t="s">
        <v>222</v>
      </c>
      <c r="H2" s="582"/>
      <c r="I2" s="582"/>
      <c r="J2" s="583"/>
      <c r="K2" s="581" t="s">
        <v>437</v>
      </c>
      <c r="L2" s="582"/>
      <c r="M2" s="582"/>
      <c r="N2" s="583"/>
    </row>
    <row r="3" spans="1:15" x14ac:dyDescent="0.2">
      <c r="A3" s="71" t="s">
        <v>250</v>
      </c>
      <c r="B3" s="71" t="s">
        <v>224</v>
      </c>
      <c r="C3" s="4"/>
      <c r="D3" s="4"/>
      <c r="E3" s="4"/>
      <c r="F3" s="57"/>
      <c r="G3" s="34" t="s">
        <v>112</v>
      </c>
      <c r="H3" s="34" t="s">
        <v>112</v>
      </c>
      <c r="I3" s="33" t="s">
        <v>223</v>
      </c>
      <c r="J3" s="33" t="s">
        <v>245</v>
      </c>
      <c r="K3" s="35">
        <v>2023</v>
      </c>
      <c r="L3" s="33">
        <v>2024</v>
      </c>
      <c r="M3" s="33">
        <v>2025</v>
      </c>
      <c r="N3" s="35" t="s">
        <v>297</v>
      </c>
    </row>
    <row r="4" spans="1:15" x14ac:dyDescent="0.2">
      <c r="A4" s="158" t="s">
        <v>249</v>
      </c>
      <c r="B4" s="289"/>
      <c r="C4" s="1"/>
      <c r="D4" s="2"/>
      <c r="E4" s="2"/>
      <c r="F4" s="163"/>
      <c r="G4" s="37">
        <v>2020</v>
      </c>
      <c r="H4" s="37">
        <v>2021</v>
      </c>
      <c r="I4" s="36">
        <v>2022</v>
      </c>
      <c r="J4" s="36">
        <v>2022</v>
      </c>
      <c r="K4" s="38"/>
      <c r="L4" s="36"/>
      <c r="M4" s="36"/>
      <c r="N4" s="38"/>
    </row>
    <row r="5" spans="1:15" x14ac:dyDescent="0.2">
      <c r="A5" s="159" t="s">
        <v>32</v>
      </c>
      <c r="B5" s="298"/>
      <c r="C5" s="164" t="s">
        <v>33</v>
      </c>
      <c r="D5" s="165"/>
      <c r="E5" s="165"/>
      <c r="F5" s="166"/>
      <c r="G5" s="161">
        <f t="shared" ref="G5" si="0">SUM(G6,G20,G22,G28,G37)</f>
        <v>217832</v>
      </c>
      <c r="H5" s="161">
        <f t="shared" ref="H5:M5" si="1">SUM(H6,H20,H22,H28,H37)</f>
        <v>304012</v>
      </c>
      <c r="I5" s="161">
        <f t="shared" ref="I5" si="2">SUM(I6,I20,I22,I28,I37)</f>
        <v>227448</v>
      </c>
      <c r="J5" s="161">
        <f t="shared" si="1"/>
        <v>273771</v>
      </c>
      <c r="K5" s="161">
        <f t="shared" si="1"/>
        <v>305763</v>
      </c>
      <c r="L5" s="161">
        <f t="shared" si="1"/>
        <v>230883</v>
      </c>
      <c r="M5" s="161">
        <f t="shared" si="1"/>
        <v>230883</v>
      </c>
      <c r="N5" s="161"/>
    </row>
    <row r="6" spans="1:15" x14ac:dyDescent="0.2">
      <c r="A6" s="111" t="s">
        <v>117</v>
      </c>
      <c r="B6" s="299"/>
      <c r="C6" s="167" t="s">
        <v>118</v>
      </c>
      <c r="D6" s="139"/>
      <c r="E6" s="139"/>
      <c r="F6" s="140"/>
      <c r="G6" s="112">
        <v>202116</v>
      </c>
      <c r="H6" s="112">
        <v>280902</v>
      </c>
      <c r="I6" s="112">
        <f t="shared" ref="I6:K6" si="3">SUM(I7:I19)</f>
        <v>213040</v>
      </c>
      <c r="J6" s="112">
        <f t="shared" ref="J6" si="4">SUM(J7:J19)</f>
        <v>255639</v>
      </c>
      <c r="K6" s="112">
        <f t="shared" si="3"/>
        <v>291355</v>
      </c>
      <c r="L6" s="112">
        <f t="shared" ref="L6:M6" si="5">SUM(L7:L19)</f>
        <v>217933</v>
      </c>
      <c r="M6" s="112">
        <f t="shared" si="5"/>
        <v>217933</v>
      </c>
      <c r="N6" s="112"/>
    </row>
    <row r="7" spans="1:15" x14ac:dyDescent="0.2">
      <c r="A7" s="162">
        <v>610</v>
      </c>
      <c r="B7" s="276">
        <v>41</v>
      </c>
      <c r="C7" s="27" t="s">
        <v>34</v>
      </c>
      <c r="D7" s="27"/>
      <c r="E7" s="27"/>
      <c r="F7" s="105"/>
      <c r="G7" s="136">
        <v>101625</v>
      </c>
      <c r="H7" s="136">
        <v>103923</v>
      </c>
      <c r="I7" s="136">
        <v>104000</v>
      </c>
      <c r="J7" s="136">
        <v>107689</v>
      </c>
      <c r="K7" s="136">
        <v>125000</v>
      </c>
      <c r="L7" s="136">
        <v>100000</v>
      </c>
      <c r="M7" s="136">
        <v>100000</v>
      </c>
      <c r="N7" s="136"/>
    </row>
    <row r="8" spans="1:15" x14ac:dyDescent="0.2">
      <c r="A8" s="162">
        <v>620</v>
      </c>
      <c r="B8" s="276">
        <v>111.41</v>
      </c>
      <c r="C8" s="119" t="s">
        <v>466</v>
      </c>
      <c r="D8" s="119"/>
      <c r="E8" s="119"/>
      <c r="F8" s="120"/>
      <c r="G8" s="136">
        <v>35483</v>
      </c>
      <c r="H8" s="136">
        <v>35891</v>
      </c>
      <c r="I8" s="136">
        <v>38500</v>
      </c>
      <c r="J8" s="136">
        <v>38500</v>
      </c>
      <c r="K8" s="136">
        <v>47000</v>
      </c>
      <c r="L8" s="136">
        <v>35000</v>
      </c>
      <c r="M8" s="136">
        <v>35000</v>
      </c>
      <c r="N8" s="136"/>
    </row>
    <row r="9" spans="1:15" x14ac:dyDescent="0.2">
      <c r="A9" s="162">
        <v>631</v>
      </c>
      <c r="B9" s="276">
        <v>111.41</v>
      </c>
      <c r="C9" s="27" t="s">
        <v>36</v>
      </c>
      <c r="D9" s="27"/>
      <c r="E9" s="27"/>
      <c r="F9" s="105"/>
      <c r="G9" s="136">
        <v>378</v>
      </c>
      <c r="H9" s="136">
        <v>928</v>
      </c>
      <c r="I9" s="136">
        <v>1500</v>
      </c>
      <c r="J9" s="136">
        <v>1500</v>
      </c>
      <c r="K9" s="136">
        <v>1500</v>
      </c>
      <c r="L9" s="136">
        <v>1500</v>
      </c>
      <c r="M9" s="136">
        <v>1500</v>
      </c>
      <c r="N9" s="136"/>
    </row>
    <row r="10" spans="1:15" x14ac:dyDescent="0.2">
      <c r="A10" s="162">
        <v>632</v>
      </c>
      <c r="B10" s="276">
        <v>41</v>
      </c>
      <c r="C10" s="119" t="s">
        <v>37</v>
      </c>
      <c r="D10" s="119"/>
      <c r="E10" s="119"/>
      <c r="F10" s="120"/>
      <c r="G10" s="136">
        <v>10427</v>
      </c>
      <c r="H10" s="136">
        <v>10071</v>
      </c>
      <c r="I10" s="136">
        <v>8690</v>
      </c>
      <c r="J10" s="136">
        <v>25000</v>
      </c>
      <c r="K10" s="136">
        <v>22000</v>
      </c>
      <c r="L10" s="136">
        <v>11550</v>
      </c>
      <c r="M10" s="136">
        <v>11550</v>
      </c>
      <c r="N10" s="136"/>
    </row>
    <row r="11" spans="1:15" x14ac:dyDescent="0.2">
      <c r="A11" s="162">
        <v>632</v>
      </c>
      <c r="B11" s="276">
        <v>111</v>
      </c>
      <c r="C11" s="119" t="s">
        <v>37</v>
      </c>
      <c r="D11" s="119"/>
      <c r="E11" s="119"/>
      <c r="F11" s="120"/>
      <c r="G11" s="136">
        <v>201</v>
      </c>
      <c r="H11" s="136">
        <v>206</v>
      </c>
      <c r="I11" s="136">
        <v>275</v>
      </c>
      <c r="J11" s="136">
        <v>275</v>
      </c>
      <c r="K11" s="136">
        <v>275</v>
      </c>
      <c r="L11" s="136">
        <v>275</v>
      </c>
      <c r="M11" s="136">
        <v>275</v>
      </c>
      <c r="N11" s="136"/>
    </row>
    <row r="12" spans="1:15" x14ac:dyDescent="0.2">
      <c r="A12" s="162">
        <v>633</v>
      </c>
      <c r="B12" s="276">
        <v>41</v>
      </c>
      <c r="C12" s="118" t="s">
        <v>122</v>
      </c>
      <c r="D12" s="119"/>
      <c r="E12" s="119"/>
      <c r="F12" s="120"/>
      <c r="G12" s="136">
        <v>4966</v>
      </c>
      <c r="H12" s="136">
        <v>9862</v>
      </c>
      <c r="I12" s="136">
        <v>6500</v>
      </c>
      <c r="J12" s="136">
        <v>9500</v>
      </c>
      <c r="K12" s="136">
        <v>7000</v>
      </c>
      <c r="L12" s="136">
        <v>5200</v>
      </c>
      <c r="M12" s="136">
        <v>5200</v>
      </c>
      <c r="N12" s="136"/>
    </row>
    <row r="13" spans="1:15" x14ac:dyDescent="0.2">
      <c r="A13" s="162">
        <v>633</v>
      </c>
      <c r="B13" s="276">
        <v>111</v>
      </c>
      <c r="C13" s="27" t="s">
        <v>122</v>
      </c>
      <c r="D13" s="27"/>
      <c r="E13" s="27"/>
      <c r="F13" s="105"/>
      <c r="G13" s="136">
        <v>595</v>
      </c>
      <c r="H13" s="136">
        <v>15085</v>
      </c>
      <c r="I13" s="136">
        <v>175</v>
      </c>
      <c r="J13" s="136">
        <v>695</v>
      </c>
      <c r="K13" s="136">
        <v>700</v>
      </c>
      <c r="L13" s="136">
        <v>175</v>
      </c>
      <c r="M13" s="136">
        <v>175</v>
      </c>
      <c r="N13" s="136"/>
    </row>
    <row r="14" spans="1:15" x14ac:dyDescent="0.2">
      <c r="A14" s="162">
        <v>634</v>
      </c>
      <c r="B14" s="276">
        <v>111.41</v>
      </c>
      <c r="C14" s="119" t="s">
        <v>123</v>
      </c>
      <c r="D14" s="119"/>
      <c r="E14" s="119"/>
      <c r="F14" s="120"/>
      <c r="G14" s="136">
        <v>4941</v>
      </c>
      <c r="H14" s="136">
        <v>7390</v>
      </c>
      <c r="I14" s="136">
        <v>6100</v>
      </c>
      <c r="J14" s="136">
        <v>7500</v>
      </c>
      <c r="K14" s="136">
        <v>6500</v>
      </c>
      <c r="L14" s="136">
        <v>3400</v>
      </c>
      <c r="M14" s="136">
        <v>3400</v>
      </c>
      <c r="N14" s="136"/>
    </row>
    <row r="15" spans="1:15" x14ac:dyDescent="0.2">
      <c r="A15" s="162">
        <v>635</v>
      </c>
      <c r="B15" s="276">
        <v>41</v>
      </c>
      <c r="C15" s="27" t="s">
        <v>124</v>
      </c>
      <c r="D15" s="27"/>
      <c r="E15" s="27"/>
      <c r="F15" s="105"/>
      <c r="G15" s="136">
        <v>3141</v>
      </c>
      <c r="H15" s="136">
        <v>31867</v>
      </c>
      <c r="I15" s="136">
        <v>5400</v>
      </c>
      <c r="J15" s="136">
        <v>5400</v>
      </c>
      <c r="K15" s="136">
        <v>5400</v>
      </c>
      <c r="L15" s="136">
        <v>6400</v>
      </c>
      <c r="M15" s="136">
        <v>6400</v>
      </c>
      <c r="N15" s="136"/>
    </row>
    <row r="16" spans="1:15" x14ac:dyDescent="0.2">
      <c r="A16" s="162">
        <v>636</v>
      </c>
      <c r="B16" s="276">
        <v>41</v>
      </c>
      <c r="C16" s="119" t="s">
        <v>125</v>
      </c>
      <c r="D16" s="119"/>
      <c r="E16" s="119"/>
      <c r="F16" s="120"/>
      <c r="G16" s="136">
        <v>477</v>
      </c>
      <c r="H16" s="136">
        <v>497</v>
      </c>
      <c r="I16" s="136">
        <v>500</v>
      </c>
      <c r="J16" s="136">
        <v>600</v>
      </c>
      <c r="K16" s="136">
        <v>600</v>
      </c>
      <c r="L16" s="136">
        <v>333</v>
      </c>
      <c r="M16" s="136">
        <v>333</v>
      </c>
      <c r="N16" s="136"/>
    </row>
    <row r="17" spans="1:14" x14ac:dyDescent="0.2">
      <c r="A17" s="162">
        <v>637</v>
      </c>
      <c r="B17" s="276">
        <v>111.41</v>
      </c>
      <c r="C17" s="118" t="s">
        <v>38</v>
      </c>
      <c r="D17" s="119"/>
      <c r="E17" s="119"/>
      <c r="F17" s="120"/>
      <c r="G17" s="136">
        <v>34429</v>
      </c>
      <c r="H17" s="136">
        <v>59212</v>
      </c>
      <c r="I17" s="136">
        <v>35500</v>
      </c>
      <c r="J17" s="136">
        <v>51320</v>
      </c>
      <c r="K17" s="136">
        <v>41720</v>
      </c>
      <c r="L17" s="136">
        <v>49500</v>
      </c>
      <c r="M17" s="136">
        <v>49500</v>
      </c>
      <c r="N17" s="136"/>
    </row>
    <row r="18" spans="1:14" x14ac:dyDescent="0.2">
      <c r="A18" s="162">
        <v>637</v>
      </c>
      <c r="B18" s="276">
        <v>111</v>
      </c>
      <c r="C18" s="27" t="s">
        <v>38</v>
      </c>
      <c r="D18" s="27"/>
      <c r="E18" s="27"/>
      <c r="F18" s="105"/>
      <c r="G18" s="136">
        <v>400</v>
      </c>
      <c r="H18" s="136">
        <v>400</v>
      </c>
      <c r="I18" s="136">
        <v>400</v>
      </c>
      <c r="J18" s="136">
        <v>400</v>
      </c>
      <c r="K18" s="136">
        <v>400</v>
      </c>
      <c r="L18" s="136">
        <v>400</v>
      </c>
      <c r="M18" s="136">
        <v>400</v>
      </c>
      <c r="N18" s="136"/>
    </row>
    <row r="19" spans="1:14" x14ac:dyDescent="0.2">
      <c r="A19" s="162">
        <v>640</v>
      </c>
      <c r="B19" s="276">
        <v>41</v>
      </c>
      <c r="C19" s="119" t="s">
        <v>467</v>
      </c>
      <c r="D19" s="119"/>
      <c r="E19" s="119"/>
      <c r="F19" s="120"/>
      <c r="G19" s="136">
        <v>5053</v>
      </c>
      <c r="H19" s="136">
        <v>5570</v>
      </c>
      <c r="I19" s="136">
        <v>5500</v>
      </c>
      <c r="J19" s="136">
        <v>7260</v>
      </c>
      <c r="K19" s="136">
        <v>33260</v>
      </c>
      <c r="L19" s="136">
        <v>4200</v>
      </c>
      <c r="M19" s="136">
        <v>4200</v>
      </c>
      <c r="N19" s="136"/>
    </row>
    <row r="20" spans="1:14" x14ac:dyDescent="0.2">
      <c r="A20" s="203" t="s">
        <v>39</v>
      </c>
      <c r="B20" s="300"/>
      <c r="C20" s="116" t="s">
        <v>40</v>
      </c>
      <c r="D20" s="116"/>
      <c r="E20" s="116"/>
      <c r="F20" s="116"/>
      <c r="G20" s="112">
        <f t="shared" ref="G20:M20" si="6">SUM(G21:G21)</f>
        <v>1028</v>
      </c>
      <c r="H20" s="112">
        <f t="shared" si="6"/>
        <v>1212</v>
      </c>
      <c r="I20" s="112">
        <f>SUM(I21:I21)</f>
        <v>1320</v>
      </c>
      <c r="J20" s="112">
        <f t="shared" si="6"/>
        <v>1320</v>
      </c>
      <c r="K20" s="112">
        <f>SUM(K21:K21)</f>
        <v>1320</v>
      </c>
      <c r="L20" s="112">
        <f t="shared" si="6"/>
        <v>1320</v>
      </c>
      <c r="M20" s="112">
        <f t="shared" si="6"/>
        <v>1320</v>
      </c>
      <c r="N20" s="112"/>
    </row>
    <row r="21" spans="1:14" x14ac:dyDescent="0.2">
      <c r="A21" s="162">
        <v>637</v>
      </c>
      <c r="B21" s="276">
        <v>41</v>
      </c>
      <c r="C21" s="119" t="s">
        <v>79</v>
      </c>
      <c r="D21" s="119"/>
      <c r="E21" s="119"/>
      <c r="F21" s="119"/>
      <c r="G21" s="61">
        <v>1028</v>
      </c>
      <c r="H21" s="61">
        <v>1212</v>
      </c>
      <c r="I21" s="61">
        <v>1320</v>
      </c>
      <c r="J21" s="61">
        <v>1320</v>
      </c>
      <c r="K21" s="61">
        <v>1320</v>
      </c>
      <c r="L21" s="61">
        <v>1320</v>
      </c>
      <c r="M21" s="61">
        <v>1320</v>
      </c>
      <c r="N21" s="61"/>
    </row>
    <row r="22" spans="1:14" x14ac:dyDescent="0.2">
      <c r="A22" s="309" t="s">
        <v>126</v>
      </c>
      <c r="B22" s="310"/>
      <c r="C22" s="25" t="s">
        <v>127</v>
      </c>
      <c r="D22" s="25"/>
      <c r="E22" s="25"/>
      <c r="F22" s="25"/>
      <c r="G22" s="311">
        <f t="shared" ref="G22" si="7">SUM(G23:G27)</f>
        <v>9913</v>
      </c>
      <c r="H22" s="311">
        <f t="shared" ref="H22:J22" si="8">SUM(H23:H27)</f>
        <v>11253</v>
      </c>
      <c r="I22" s="311">
        <f t="shared" ref="I22:K22" si="9">SUM(I23:I27)</f>
        <v>9988</v>
      </c>
      <c r="J22" s="311">
        <f t="shared" si="8"/>
        <v>9988</v>
      </c>
      <c r="K22" s="311">
        <f t="shared" si="9"/>
        <v>9988</v>
      </c>
      <c r="L22" s="311">
        <f t="shared" ref="L22:M22" si="10">SUM(L23:L27)</f>
        <v>7530</v>
      </c>
      <c r="M22" s="311">
        <f t="shared" si="10"/>
        <v>7530</v>
      </c>
      <c r="N22" s="311"/>
    </row>
    <row r="23" spans="1:14" x14ac:dyDescent="0.2">
      <c r="A23" s="132">
        <v>610</v>
      </c>
      <c r="B23" s="286">
        <v>41</v>
      </c>
      <c r="C23" s="119" t="s">
        <v>34</v>
      </c>
      <c r="D23" s="63"/>
      <c r="E23" s="63"/>
      <c r="F23" s="63"/>
      <c r="G23" s="59">
        <v>1170</v>
      </c>
      <c r="H23" s="59">
        <v>1100</v>
      </c>
      <c r="I23" s="65">
        <v>1100</v>
      </c>
      <c r="J23" s="65">
        <v>1100</v>
      </c>
      <c r="K23" s="65">
        <v>1100</v>
      </c>
      <c r="L23" s="65">
        <v>1100</v>
      </c>
      <c r="M23" s="65">
        <v>1100</v>
      </c>
      <c r="N23" s="65"/>
    </row>
    <row r="24" spans="1:14" x14ac:dyDescent="0.2">
      <c r="A24" s="132">
        <v>610</v>
      </c>
      <c r="B24" s="286">
        <v>111</v>
      </c>
      <c r="C24" s="119" t="s">
        <v>34</v>
      </c>
      <c r="D24" s="119"/>
      <c r="E24" s="119"/>
      <c r="F24" s="63"/>
      <c r="G24" s="59">
        <v>5630</v>
      </c>
      <c r="H24" s="59">
        <v>5829</v>
      </c>
      <c r="I24" s="59">
        <v>5700</v>
      </c>
      <c r="J24" s="59">
        <v>5700</v>
      </c>
      <c r="K24" s="59">
        <v>5700</v>
      </c>
      <c r="L24" s="59">
        <v>4500</v>
      </c>
      <c r="M24" s="59">
        <v>4500</v>
      </c>
      <c r="N24" s="59"/>
    </row>
    <row r="25" spans="1:14" x14ac:dyDescent="0.2">
      <c r="A25" s="132">
        <v>620</v>
      </c>
      <c r="B25" s="286">
        <v>41</v>
      </c>
      <c r="C25" s="27" t="s">
        <v>35</v>
      </c>
      <c r="D25" s="27"/>
      <c r="E25" s="27"/>
      <c r="F25" s="12"/>
      <c r="G25" s="59">
        <v>2838</v>
      </c>
      <c r="H25" s="59">
        <v>3936</v>
      </c>
      <c r="I25" s="59">
        <v>2838</v>
      </c>
      <c r="J25" s="59">
        <v>2838</v>
      </c>
      <c r="K25" s="59">
        <v>2838</v>
      </c>
      <c r="L25" s="59">
        <v>1580</v>
      </c>
      <c r="M25" s="59">
        <v>1580</v>
      </c>
      <c r="N25" s="59"/>
    </row>
    <row r="26" spans="1:14" x14ac:dyDescent="0.2">
      <c r="A26" s="132">
        <v>630</v>
      </c>
      <c r="B26" s="286">
        <v>41</v>
      </c>
      <c r="C26" s="142" t="s">
        <v>46</v>
      </c>
      <c r="D26" s="63"/>
      <c r="E26" s="63"/>
      <c r="F26" s="63"/>
      <c r="G26" s="59">
        <v>267</v>
      </c>
      <c r="H26" s="59">
        <v>380</v>
      </c>
      <c r="I26" s="59">
        <v>330</v>
      </c>
      <c r="J26" s="59">
        <v>330</v>
      </c>
      <c r="K26" s="59">
        <v>330</v>
      </c>
      <c r="L26" s="59">
        <v>330</v>
      </c>
      <c r="M26" s="59">
        <v>330</v>
      </c>
      <c r="N26" s="59"/>
    </row>
    <row r="27" spans="1:14" x14ac:dyDescent="0.2">
      <c r="A27" s="162">
        <v>640</v>
      </c>
      <c r="B27" s="276">
        <v>41</v>
      </c>
      <c r="C27" s="27" t="s">
        <v>128</v>
      </c>
      <c r="D27" s="27"/>
      <c r="E27" s="27"/>
      <c r="F27" s="27"/>
      <c r="G27" s="61">
        <v>8</v>
      </c>
      <c r="H27" s="61">
        <v>8</v>
      </c>
      <c r="I27" s="61">
        <v>20</v>
      </c>
      <c r="J27" s="61">
        <v>20</v>
      </c>
      <c r="K27" s="61">
        <v>20</v>
      </c>
      <c r="L27" s="61">
        <v>20</v>
      </c>
      <c r="M27" s="61">
        <v>20</v>
      </c>
      <c r="N27" s="61"/>
    </row>
    <row r="28" spans="1:14" x14ac:dyDescent="0.2">
      <c r="A28" s="111" t="s">
        <v>110</v>
      </c>
      <c r="B28" s="301"/>
      <c r="C28" s="139" t="s">
        <v>129</v>
      </c>
      <c r="D28" s="139"/>
      <c r="E28" s="139"/>
      <c r="F28" s="139"/>
      <c r="G28" s="112">
        <f t="shared" ref="G28" si="11">SUM(G29:G36)</f>
        <v>1757</v>
      </c>
      <c r="H28" s="112">
        <f t="shared" ref="H28:J28" si="12">SUM(H29:H36)</f>
        <v>8061</v>
      </c>
      <c r="I28" s="112">
        <f t="shared" ref="I28:K28" si="13">SUM(I29:I36)</f>
        <v>0</v>
      </c>
      <c r="J28" s="112">
        <f t="shared" si="12"/>
        <v>3724</v>
      </c>
      <c r="K28" s="112">
        <f t="shared" si="13"/>
        <v>0</v>
      </c>
      <c r="L28" s="112">
        <f t="shared" ref="L28:M28" si="14">SUM(L29:L36)</f>
        <v>0</v>
      </c>
      <c r="M28" s="112">
        <f t="shared" si="14"/>
        <v>0</v>
      </c>
      <c r="N28" s="112"/>
    </row>
    <row r="29" spans="1:14" x14ac:dyDescent="0.2">
      <c r="A29" s="132">
        <v>620</v>
      </c>
      <c r="B29" s="286" t="s">
        <v>420</v>
      </c>
      <c r="C29" s="27" t="s">
        <v>35</v>
      </c>
      <c r="D29" s="27"/>
      <c r="E29" s="27"/>
      <c r="F29" s="12"/>
      <c r="G29" s="59">
        <v>97</v>
      </c>
      <c r="H29" s="59">
        <v>528</v>
      </c>
      <c r="I29" s="59">
        <v>0</v>
      </c>
      <c r="J29" s="59">
        <v>87</v>
      </c>
      <c r="K29" s="59">
        <v>0</v>
      </c>
      <c r="L29" s="59">
        <v>0</v>
      </c>
      <c r="M29" s="59">
        <v>0</v>
      </c>
      <c r="N29" s="59"/>
    </row>
    <row r="30" spans="1:14" x14ac:dyDescent="0.2">
      <c r="A30" s="132">
        <v>610</v>
      </c>
      <c r="B30" s="286">
        <v>111</v>
      </c>
      <c r="C30" s="27" t="s">
        <v>389</v>
      </c>
      <c r="D30" s="27"/>
      <c r="E30" s="27"/>
      <c r="F30" s="12"/>
      <c r="G30" s="59">
        <v>100</v>
      </c>
      <c r="H30" s="59">
        <v>3300</v>
      </c>
      <c r="I30" s="59">
        <v>0</v>
      </c>
      <c r="J30" s="59">
        <v>276</v>
      </c>
      <c r="K30" s="59">
        <v>0</v>
      </c>
      <c r="L30" s="59">
        <v>0</v>
      </c>
      <c r="M30" s="59">
        <v>0</v>
      </c>
      <c r="N30" s="59"/>
    </row>
    <row r="31" spans="1:14" x14ac:dyDescent="0.2">
      <c r="A31" s="132">
        <v>631</v>
      </c>
      <c r="B31" s="286">
        <v>111</v>
      </c>
      <c r="C31" s="142" t="s">
        <v>36</v>
      </c>
      <c r="D31" s="142"/>
      <c r="E31" s="142"/>
      <c r="F31" s="142"/>
      <c r="G31" s="59">
        <v>231</v>
      </c>
      <c r="H31" s="59">
        <v>0</v>
      </c>
      <c r="I31" s="59">
        <v>0</v>
      </c>
      <c r="J31" s="59">
        <v>380</v>
      </c>
      <c r="K31" s="59">
        <v>0</v>
      </c>
      <c r="L31" s="59">
        <v>0</v>
      </c>
      <c r="M31" s="59">
        <v>0</v>
      </c>
      <c r="N31" s="59"/>
    </row>
    <row r="32" spans="1:14" x14ac:dyDescent="0.2">
      <c r="A32" s="132">
        <v>632</v>
      </c>
      <c r="B32" s="286">
        <v>111</v>
      </c>
      <c r="C32" s="8" t="s">
        <v>37</v>
      </c>
      <c r="D32" s="8"/>
      <c r="E32" s="8"/>
      <c r="F32" s="8"/>
      <c r="G32" s="59">
        <v>21</v>
      </c>
      <c r="H32" s="59">
        <v>0</v>
      </c>
      <c r="I32" s="59">
        <v>0</v>
      </c>
      <c r="J32" s="59">
        <v>150</v>
      </c>
      <c r="K32" s="59">
        <v>0</v>
      </c>
      <c r="L32" s="59">
        <v>0</v>
      </c>
      <c r="M32" s="59">
        <v>0</v>
      </c>
      <c r="N32" s="59"/>
    </row>
    <row r="33" spans="1:15" x14ac:dyDescent="0.2">
      <c r="A33" s="132">
        <v>633</v>
      </c>
      <c r="B33" s="286" t="s">
        <v>420</v>
      </c>
      <c r="C33" s="142" t="s">
        <v>122</v>
      </c>
      <c r="D33" s="142"/>
      <c r="E33" s="142"/>
      <c r="F33" s="142"/>
      <c r="G33" s="59">
        <v>25</v>
      </c>
      <c r="H33" s="59">
        <v>1233</v>
      </c>
      <c r="I33" s="59">
        <v>0</v>
      </c>
      <c r="J33" s="59">
        <v>87</v>
      </c>
      <c r="K33" s="59">
        <v>0</v>
      </c>
      <c r="L33" s="59">
        <v>0</v>
      </c>
      <c r="M33" s="59">
        <v>0</v>
      </c>
      <c r="N33" s="59"/>
    </row>
    <row r="34" spans="1:15" x14ac:dyDescent="0.2">
      <c r="A34" s="132">
        <v>634</v>
      </c>
      <c r="B34" s="286">
        <v>111</v>
      </c>
      <c r="C34" s="8" t="s">
        <v>123</v>
      </c>
      <c r="D34" s="8"/>
      <c r="E34" s="8"/>
      <c r="F34" s="8"/>
      <c r="G34" s="59">
        <v>60</v>
      </c>
      <c r="H34" s="59">
        <v>0</v>
      </c>
      <c r="I34" s="59">
        <v>0</v>
      </c>
      <c r="J34" s="59">
        <v>100</v>
      </c>
      <c r="K34" s="59">
        <v>0</v>
      </c>
      <c r="L34" s="59">
        <v>0</v>
      </c>
      <c r="M34" s="59">
        <v>0</v>
      </c>
      <c r="N34" s="59"/>
    </row>
    <row r="35" spans="1:15" x14ac:dyDescent="0.2">
      <c r="A35" s="132">
        <v>635</v>
      </c>
      <c r="B35" s="286" t="s">
        <v>420</v>
      </c>
      <c r="C35" s="142" t="s">
        <v>124</v>
      </c>
      <c r="D35" s="142"/>
      <c r="E35" s="142"/>
      <c r="F35" s="142"/>
      <c r="G35" s="59">
        <v>0</v>
      </c>
      <c r="H35" s="59">
        <v>300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/>
    </row>
    <row r="36" spans="1:15" x14ac:dyDescent="0.2">
      <c r="A36" s="162">
        <v>637</v>
      </c>
      <c r="B36" s="276" t="s">
        <v>420</v>
      </c>
      <c r="C36" s="118" t="s">
        <v>38</v>
      </c>
      <c r="D36" s="119"/>
      <c r="E36" s="119"/>
      <c r="F36" s="120"/>
      <c r="G36" s="61">
        <v>1223</v>
      </c>
      <c r="H36" s="61">
        <v>2700</v>
      </c>
      <c r="I36" s="61">
        <v>0</v>
      </c>
      <c r="J36" s="61">
        <v>2644</v>
      </c>
      <c r="K36" s="61">
        <v>0</v>
      </c>
      <c r="L36" s="61">
        <v>0</v>
      </c>
      <c r="M36" s="61">
        <v>0</v>
      </c>
      <c r="N36" s="61"/>
    </row>
    <row r="37" spans="1:15" x14ac:dyDescent="0.2">
      <c r="A37" s="111" t="s">
        <v>220</v>
      </c>
      <c r="B37" s="301"/>
      <c r="C37" s="139" t="s">
        <v>41</v>
      </c>
      <c r="D37" s="139"/>
      <c r="E37" s="139"/>
      <c r="F37" s="139"/>
      <c r="G37" s="112">
        <f t="shared" ref="G37" si="15">SUM(G39:G40)</f>
        <v>3018</v>
      </c>
      <c r="H37" s="112">
        <f t="shared" ref="H37:J37" si="16">SUM(H39:H40)</f>
        <v>2584</v>
      </c>
      <c r="I37" s="112">
        <f t="shared" ref="I37:K37" si="17">SUM(I39:I40)</f>
        <v>3100</v>
      </c>
      <c r="J37" s="112">
        <f t="shared" si="16"/>
        <v>3100</v>
      </c>
      <c r="K37" s="112">
        <f t="shared" si="17"/>
        <v>3100</v>
      </c>
      <c r="L37" s="112">
        <f t="shared" ref="L37:M37" si="18">SUM(L39:L40)</f>
        <v>4100</v>
      </c>
      <c r="M37" s="112">
        <f t="shared" si="18"/>
        <v>4100</v>
      </c>
      <c r="N37" s="112"/>
    </row>
    <row r="38" spans="1:15" x14ac:dyDescent="0.2">
      <c r="A38" s="12"/>
      <c r="B38" s="32"/>
      <c r="C38" s="12"/>
      <c r="D38" s="12"/>
      <c r="E38" s="12"/>
      <c r="F38" s="12"/>
      <c r="G38" s="13"/>
      <c r="H38" s="13"/>
      <c r="I38" s="13"/>
      <c r="J38" s="13"/>
      <c r="K38" s="13"/>
      <c r="L38" s="13"/>
      <c r="M38" s="13"/>
      <c r="N38" s="7"/>
    </row>
    <row r="39" spans="1:15" x14ac:dyDescent="0.2">
      <c r="A39" s="132">
        <v>651</v>
      </c>
      <c r="B39" s="286">
        <v>41</v>
      </c>
      <c r="C39" s="62" t="s">
        <v>130</v>
      </c>
      <c r="D39" s="63"/>
      <c r="E39" s="63"/>
      <c r="F39" s="64"/>
      <c r="G39" s="59">
        <v>2932</v>
      </c>
      <c r="H39" s="59">
        <v>2564</v>
      </c>
      <c r="I39" s="59">
        <v>2500</v>
      </c>
      <c r="J39" s="59">
        <v>2500</v>
      </c>
      <c r="K39" s="59">
        <v>2500</v>
      </c>
      <c r="L39" s="59">
        <v>2900</v>
      </c>
      <c r="M39" s="59">
        <v>2900</v>
      </c>
      <c r="N39" s="59"/>
      <c r="O39" s="317"/>
    </row>
    <row r="40" spans="1:15" x14ac:dyDescent="0.2">
      <c r="A40" s="162">
        <v>653</v>
      </c>
      <c r="B40" s="276">
        <v>41</v>
      </c>
      <c r="C40" s="119" t="s">
        <v>131</v>
      </c>
      <c r="D40" s="119"/>
      <c r="E40" s="119"/>
      <c r="F40" s="119"/>
      <c r="G40" s="61">
        <v>86</v>
      </c>
      <c r="H40" s="61">
        <v>20</v>
      </c>
      <c r="I40" s="61">
        <v>600</v>
      </c>
      <c r="J40" s="61">
        <v>600</v>
      </c>
      <c r="K40" s="61">
        <v>600</v>
      </c>
      <c r="L40" s="61">
        <v>1200</v>
      </c>
      <c r="M40" s="61">
        <v>1200</v>
      </c>
      <c r="N40" s="61"/>
    </row>
    <row r="41" spans="1:15" x14ac:dyDescent="0.2">
      <c r="A41" s="159" t="s">
        <v>42</v>
      </c>
      <c r="B41" s="302"/>
      <c r="C41" s="156" t="s">
        <v>43</v>
      </c>
      <c r="D41" s="169"/>
      <c r="E41" s="169"/>
      <c r="F41" s="169"/>
      <c r="G41" s="161">
        <f t="shared" ref="G41:M41" si="19">SUM(G42)</f>
        <v>0</v>
      </c>
      <c r="H41" s="161">
        <f t="shared" si="19"/>
        <v>0</v>
      </c>
      <c r="I41" s="161">
        <f t="shared" si="19"/>
        <v>0</v>
      </c>
      <c r="J41" s="161">
        <f t="shared" si="19"/>
        <v>0</v>
      </c>
      <c r="K41" s="161">
        <f t="shared" si="19"/>
        <v>0</v>
      </c>
      <c r="L41" s="161">
        <f t="shared" si="19"/>
        <v>0</v>
      </c>
      <c r="M41" s="161">
        <f t="shared" si="19"/>
        <v>0</v>
      </c>
      <c r="N41" s="161"/>
    </row>
    <row r="42" spans="1:15" x14ac:dyDescent="0.2">
      <c r="A42" s="204" t="s">
        <v>44</v>
      </c>
      <c r="B42" s="301"/>
      <c r="C42" s="139" t="s">
        <v>45</v>
      </c>
      <c r="D42" s="139"/>
      <c r="E42" s="139"/>
      <c r="F42" s="139"/>
      <c r="G42" s="112">
        <f t="shared" ref="G42" si="20">SUM(G43:G46)</f>
        <v>0</v>
      </c>
      <c r="H42" s="112">
        <f t="shared" ref="H42:J42" si="21">SUM(H43:H46)</f>
        <v>0</v>
      </c>
      <c r="I42" s="112">
        <f t="shared" ref="I42:K42" si="22">SUM(I43:I46)</f>
        <v>0</v>
      </c>
      <c r="J42" s="112">
        <f t="shared" si="21"/>
        <v>0</v>
      </c>
      <c r="K42" s="112">
        <f t="shared" si="22"/>
        <v>0</v>
      </c>
      <c r="L42" s="112">
        <f t="shared" ref="L42:M42" si="23">SUM(L43:L46)</f>
        <v>0</v>
      </c>
      <c r="M42" s="112">
        <f t="shared" si="23"/>
        <v>0</v>
      </c>
      <c r="N42" s="112"/>
    </row>
    <row r="43" spans="1:15" x14ac:dyDescent="0.2">
      <c r="A43" s="132">
        <v>620</v>
      </c>
      <c r="B43" s="286" t="s">
        <v>296</v>
      </c>
      <c r="C43" s="142" t="s">
        <v>35</v>
      </c>
      <c r="D43" s="63"/>
      <c r="E43" s="63"/>
      <c r="F43" s="63"/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/>
      <c r="O43" s="277"/>
    </row>
    <row r="44" spans="1:15" x14ac:dyDescent="0.2">
      <c r="A44" s="132">
        <v>633</v>
      </c>
      <c r="B44" s="286">
        <v>41</v>
      </c>
      <c r="C44" s="8" t="s">
        <v>122</v>
      </c>
      <c r="D44" s="12"/>
      <c r="E44" s="12"/>
      <c r="F44" s="12"/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/>
    </row>
    <row r="45" spans="1:15" x14ac:dyDescent="0.2">
      <c r="A45" s="132">
        <v>637</v>
      </c>
      <c r="B45" s="286" t="s">
        <v>305</v>
      </c>
      <c r="C45" s="145" t="s">
        <v>280</v>
      </c>
      <c r="D45" s="63"/>
      <c r="E45" s="63"/>
      <c r="F45" s="64"/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/>
    </row>
    <row r="46" spans="1:15" x14ac:dyDescent="0.2">
      <c r="A46" s="162">
        <v>637</v>
      </c>
      <c r="B46" s="276">
        <v>111</v>
      </c>
      <c r="C46" s="119" t="s">
        <v>132</v>
      </c>
      <c r="D46" s="119"/>
      <c r="E46" s="119"/>
      <c r="F46" s="119"/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/>
    </row>
    <row r="47" spans="1:15" x14ac:dyDescent="0.2">
      <c r="A47" s="205" t="s">
        <v>48</v>
      </c>
      <c r="B47" s="302"/>
      <c r="C47" s="156" t="s">
        <v>49</v>
      </c>
      <c r="D47" s="169"/>
      <c r="E47" s="169"/>
      <c r="F47" s="169"/>
      <c r="G47" s="161">
        <f t="shared" ref="G47:M47" si="24">SUM(G48)</f>
        <v>3609</v>
      </c>
      <c r="H47" s="161">
        <f t="shared" si="24"/>
        <v>3296</v>
      </c>
      <c r="I47" s="161">
        <f t="shared" si="24"/>
        <v>670</v>
      </c>
      <c r="J47" s="161">
        <f t="shared" si="24"/>
        <v>4630</v>
      </c>
      <c r="K47" s="161">
        <f t="shared" si="24"/>
        <v>670</v>
      </c>
      <c r="L47" s="161">
        <f t="shared" si="24"/>
        <v>470</v>
      </c>
      <c r="M47" s="161">
        <f t="shared" si="24"/>
        <v>470</v>
      </c>
      <c r="N47" s="161"/>
    </row>
    <row r="48" spans="1:15" x14ac:dyDescent="0.2">
      <c r="A48" s="111" t="s">
        <v>50</v>
      </c>
      <c r="B48" s="301"/>
      <c r="C48" s="139" t="s">
        <v>51</v>
      </c>
      <c r="D48" s="139"/>
      <c r="E48" s="139"/>
      <c r="F48" s="139"/>
      <c r="G48" s="112">
        <f t="shared" ref="G48" si="25">SUM(G49:G50)</f>
        <v>3609</v>
      </c>
      <c r="H48" s="112">
        <f t="shared" ref="H48:J48" si="26">SUM(H49:H50)</f>
        <v>3296</v>
      </c>
      <c r="I48" s="112">
        <f t="shared" ref="I48:K48" si="27">SUM(I49:I50)</f>
        <v>670</v>
      </c>
      <c r="J48" s="112">
        <f t="shared" si="26"/>
        <v>4630</v>
      </c>
      <c r="K48" s="112">
        <f t="shared" si="27"/>
        <v>670</v>
      </c>
      <c r="L48" s="112">
        <f t="shared" ref="L48:M48" si="28">SUM(L49:L50)</f>
        <v>470</v>
      </c>
      <c r="M48" s="112">
        <f t="shared" si="28"/>
        <v>470</v>
      </c>
      <c r="N48" s="112"/>
    </row>
    <row r="49" spans="1:14" x14ac:dyDescent="0.2">
      <c r="A49" s="132">
        <v>630</v>
      </c>
      <c r="B49" s="286">
        <v>111.41</v>
      </c>
      <c r="C49" s="8" t="s">
        <v>46</v>
      </c>
      <c r="D49" s="8"/>
      <c r="E49" s="8"/>
      <c r="F49" s="8"/>
      <c r="G49" s="59">
        <v>3559</v>
      </c>
      <c r="H49" s="59">
        <v>3212</v>
      </c>
      <c r="I49" s="59">
        <v>500</v>
      </c>
      <c r="J49" s="59">
        <v>4450</v>
      </c>
      <c r="K49" s="59">
        <v>500</v>
      </c>
      <c r="L49" s="59">
        <v>300</v>
      </c>
      <c r="M49" s="59">
        <v>300</v>
      </c>
      <c r="N49" s="59"/>
    </row>
    <row r="50" spans="1:14" x14ac:dyDescent="0.2">
      <c r="A50" s="132">
        <v>640</v>
      </c>
      <c r="B50" s="286">
        <v>41</v>
      </c>
      <c r="C50" s="142" t="s">
        <v>166</v>
      </c>
      <c r="D50" s="142"/>
      <c r="E50" s="142"/>
      <c r="F50" s="142"/>
      <c r="G50" s="59">
        <v>50</v>
      </c>
      <c r="H50" s="59">
        <v>84</v>
      </c>
      <c r="I50" s="59">
        <v>170</v>
      </c>
      <c r="J50" s="59">
        <v>180</v>
      </c>
      <c r="K50" s="59">
        <v>170</v>
      </c>
      <c r="L50" s="59">
        <v>170</v>
      </c>
      <c r="M50" s="59">
        <v>170</v>
      </c>
      <c r="N50" s="59"/>
    </row>
    <row r="51" spans="1:14" x14ac:dyDescent="0.2">
      <c r="A51" s="159" t="s">
        <v>52</v>
      </c>
      <c r="B51" s="302"/>
      <c r="C51" s="156" t="s">
        <v>53</v>
      </c>
      <c r="D51" s="157"/>
      <c r="E51" s="157"/>
      <c r="F51" s="157"/>
      <c r="G51" s="161">
        <f t="shared" ref="G51:M51" si="29">SUM(G52)</f>
        <v>14453</v>
      </c>
      <c r="H51" s="161">
        <f t="shared" si="29"/>
        <v>32406</v>
      </c>
      <c r="I51" s="161">
        <f t="shared" si="29"/>
        <v>5000</v>
      </c>
      <c r="J51" s="161">
        <f t="shared" si="29"/>
        <v>5000</v>
      </c>
      <c r="K51" s="161">
        <f t="shared" si="29"/>
        <v>5000</v>
      </c>
      <c r="L51" s="161">
        <f t="shared" si="29"/>
        <v>5000</v>
      </c>
      <c r="M51" s="161">
        <f t="shared" si="29"/>
        <v>5000</v>
      </c>
      <c r="N51" s="161"/>
    </row>
    <row r="52" spans="1:14" x14ac:dyDescent="0.2">
      <c r="A52" s="111" t="s">
        <v>54</v>
      </c>
      <c r="B52" s="301"/>
      <c r="C52" s="139" t="s">
        <v>55</v>
      </c>
      <c r="D52" s="139"/>
      <c r="E52" s="139"/>
      <c r="F52" s="139"/>
      <c r="G52" s="112">
        <f t="shared" ref="G52:M52" si="30">SUM(G53:G53)</f>
        <v>14453</v>
      </c>
      <c r="H52" s="112">
        <f t="shared" si="30"/>
        <v>32406</v>
      </c>
      <c r="I52" s="112">
        <f t="shared" si="30"/>
        <v>5000</v>
      </c>
      <c r="J52" s="112">
        <f t="shared" si="30"/>
        <v>5000</v>
      </c>
      <c r="K52" s="112">
        <f t="shared" si="30"/>
        <v>5000</v>
      </c>
      <c r="L52" s="112">
        <f t="shared" si="30"/>
        <v>5000</v>
      </c>
      <c r="M52" s="112">
        <f t="shared" si="30"/>
        <v>5000</v>
      </c>
      <c r="N52" s="112"/>
    </row>
    <row r="53" spans="1:14" x14ac:dyDescent="0.2">
      <c r="A53" s="132">
        <v>630</v>
      </c>
      <c r="B53" s="286">
        <v>41</v>
      </c>
      <c r="C53" s="8" t="s">
        <v>46</v>
      </c>
      <c r="D53" s="8"/>
      <c r="E53" s="8"/>
      <c r="F53" s="8"/>
      <c r="G53" s="59">
        <v>14453</v>
      </c>
      <c r="H53" s="59">
        <v>32406</v>
      </c>
      <c r="I53" s="59">
        <v>5000</v>
      </c>
      <c r="J53" s="59">
        <v>5000</v>
      </c>
      <c r="K53" s="59">
        <v>5000</v>
      </c>
      <c r="L53" s="59">
        <v>5000</v>
      </c>
      <c r="M53" s="59">
        <v>5000</v>
      </c>
      <c r="N53" s="59"/>
    </row>
    <row r="54" spans="1:14" x14ac:dyDescent="0.2">
      <c r="A54" s="159" t="s">
        <v>56</v>
      </c>
      <c r="B54" s="302"/>
      <c r="C54" s="176" t="s">
        <v>57</v>
      </c>
      <c r="D54" s="170"/>
      <c r="E54" s="170"/>
      <c r="F54" s="170"/>
      <c r="G54" s="161">
        <f t="shared" ref="G54" si="31">SUM(G55,G60)</f>
        <v>55393</v>
      </c>
      <c r="H54" s="161">
        <f t="shared" ref="H54:J54" si="32">SUM(H55,H60)</f>
        <v>60027</v>
      </c>
      <c r="I54" s="161">
        <f t="shared" ref="I54:K54" si="33">SUM(I55,I60)</f>
        <v>71550</v>
      </c>
      <c r="J54" s="161">
        <f t="shared" si="32"/>
        <v>139747</v>
      </c>
      <c r="K54" s="161">
        <f t="shared" si="33"/>
        <v>75800</v>
      </c>
      <c r="L54" s="161">
        <f t="shared" ref="L54:M54" si="34">SUM(L55,L60)</f>
        <v>50050</v>
      </c>
      <c r="M54" s="161">
        <f t="shared" si="34"/>
        <v>50050</v>
      </c>
      <c r="N54" s="161"/>
    </row>
    <row r="55" spans="1:14" x14ac:dyDescent="0.2">
      <c r="A55" s="372" t="s">
        <v>58</v>
      </c>
      <c r="B55" s="373"/>
      <c r="C55" s="25" t="s">
        <v>59</v>
      </c>
      <c r="D55" s="25"/>
      <c r="E55" s="25"/>
      <c r="F55" s="25"/>
      <c r="G55" s="311">
        <f t="shared" ref="G55" si="35">SUM(G56:G59)</f>
        <v>55393</v>
      </c>
      <c r="H55" s="311">
        <f t="shared" ref="H55:J55" si="36">SUM(H56:H59)</f>
        <v>60027</v>
      </c>
      <c r="I55" s="311">
        <f t="shared" si="36"/>
        <v>71550</v>
      </c>
      <c r="J55" s="311">
        <f t="shared" si="36"/>
        <v>139747</v>
      </c>
      <c r="K55" s="311">
        <f t="shared" ref="K55:M55" si="37">SUM(K56:K59)</f>
        <v>75800</v>
      </c>
      <c r="L55" s="311">
        <f t="shared" si="37"/>
        <v>50050</v>
      </c>
      <c r="M55" s="311">
        <f t="shared" si="37"/>
        <v>50050</v>
      </c>
      <c r="N55" s="311"/>
    </row>
    <row r="56" spans="1:14" x14ac:dyDescent="0.2">
      <c r="A56" s="132" t="s">
        <v>376</v>
      </c>
      <c r="B56" s="286">
        <v>41</v>
      </c>
      <c r="C56" s="118" t="s">
        <v>34</v>
      </c>
      <c r="D56" s="119"/>
      <c r="E56" s="119"/>
      <c r="F56" s="64"/>
      <c r="G56" s="65">
        <v>2986</v>
      </c>
      <c r="H56" s="65">
        <v>1657</v>
      </c>
      <c r="I56" s="59">
        <v>3000</v>
      </c>
      <c r="J56" s="59">
        <v>3000</v>
      </c>
      <c r="K56" s="59">
        <v>6000</v>
      </c>
      <c r="L56" s="59">
        <v>3000</v>
      </c>
      <c r="M56" s="59">
        <v>3000</v>
      </c>
      <c r="N56" s="65"/>
    </row>
    <row r="57" spans="1:14" x14ac:dyDescent="0.2">
      <c r="A57" s="132" t="s">
        <v>377</v>
      </c>
      <c r="B57" s="286">
        <v>41</v>
      </c>
      <c r="C57" s="119" t="s">
        <v>35</v>
      </c>
      <c r="D57" s="119"/>
      <c r="E57" s="119"/>
      <c r="F57" s="63"/>
      <c r="G57" s="65">
        <v>805</v>
      </c>
      <c r="H57" s="65">
        <v>869</v>
      </c>
      <c r="I57" s="59">
        <v>1050</v>
      </c>
      <c r="J57" s="59">
        <v>1050</v>
      </c>
      <c r="K57" s="59">
        <v>1800</v>
      </c>
      <c r="L57" s="59">
        <v>1050</v>
      </c>
      <c r="M57" s="59">
        <v>1050</v>
      </c>
      <c r="N57" s="65"/>
    </row>
    <row r="58" spans="1:14" x14ac:dyDescent="0.2">
      <c r="A58" s="132" t="s">
        <v>378</v>
      </c>
      <c r="B58" s="286">
        <v>41</v>
      </c>
      <c r="C58" s="27" t="s">
        <v>46</v>
      </c>
      <c r="D58" s="27"/>
      <c r="E58" s="27"/>
      <c r="F58" s="63"/>
      <c r="G58" s="65">
        <v>1609</v>
      </c>
      <c r="H58" s="65">
        <v>2563</v>
      </c>
      <c r="I58" s="59">
        <v>1000</v>
      </c>
      <c r="J58" s="59">
        <v>1000</v>
      </c>
      <c r="K58" s="59">
        <v>1500</v>
      </c>
      <c r="L58" s="59">
        <v>1000</v>
      </c>
      <c r="M58" s="59">
        <v>1000</v>
      </c>
      <c r="N58" s="65"/>
    </row>
    <row r="59" spans="1:14" x14ac:dyDescent="0.2">
      <c r="A59" s="132">
        <v>630</v>
      </c>
      <c r="B59" s="286" t="s">
        <v>464</v>
      </c>
      <c r="C59" s="142" t="s">
        <v>46</v>
      </c>
      <c r="D59" s="142"/>
      <c r="E59" s="142"/>
      <c r="F59" s="142"/>
      <c r="G59" s="59">
        <v>49993</v>
      </c>
      <c r="H59" s="59">
        <v>54938</v>
      </c>
      <c r="I59" s="59">
        <v>66500</v>
      </c>
      <c r="J59" s="59">
        <v>134697</v>
      </c>
      <c r="K59" s="59">
        <v>66500</v>
      </c>
      <c r="L59" s="59">
        <v>45000</v>
      </c>
      <c r="M59" s="59">
        <v>45000</v>
      </c>
      <c r="N59" s="59"/>
    </row>
    <row r="60" spans="1:14" x14ac:dyDescent="0.2">
      <c r="A60" s="111" t="s">
        <v>60</v>
      </c>
      <c r="B60" s="301"/>
      <c r="C60" s="25" t="s">
        <v>61</v>
      </c>
      <c r="D60" s="25"/>
      <c r="E60" s="25"/>
      <c r="F60" s="25"/>
      <c r="G60" s="112">
        <f t="shared" ref="G60:M60" si="38">SUM(G61:G61)</f>
        <v>0</v>
      </c>
      <c r="H60" s="112">
        <f t="shared" si="38"/>
        <v>0</v>
      </c>
      <c r="I60" s="112">
        <f t="shared" si="38"/>
        <v>0</v>
      </c>
      <c r="J60" s="112">
        <f t="shared" si="38"/>
        <v>0</v>
      </c>
      <c r="K60" s="112">
        <f t="shared" si="38"/>
        <v>0</v>
      </c>
      <c r="L60" s="112">
        <f t="shared" si="38"/>
        <v>0</v>
      </c>
      <c r="M60" s="112">
        <f t="shared" si="38"/>
        <v>0</v>
      </c>
      <c r="N60" s="112"/>
    </row>
    <row r="61" spans="1:14" x14ac:dyDescent="0.2">
      <c r="A61" s="132">
        <v>630</v>
      </c>
      <c r="B61" s="286">
        <v>41</v>
      </c>
      <c r="C61" s="142" t="s">
        <v>46</v>
      </c>
      <c r="D61" s="142"/>
      <c r="E61" s="142"/>
      <c r="F61" s="142"/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/>
    </row>
    <row r="62" spans="1:14" x14ac:dyDescent="0.2">
      <c r="A62" s="159" t="s">
        <v>62</v>
      </c>
      <c r="B62" s="302"/>
      <c r="C62" s="156" t="s">
        <v>63</v>
      </c>
      <c r="D62" s="169"/>
      <c r="E62" s="169"/>
      <c r="F62" s="169"/>
      <c r="G62" s="161">
        <f t="shared" ref="G62" si="39">SUM(G63,G76)</f>
        <v>115030</v>
      </c>
      <c r="H62" s="161">
        <f t="shared" ref="H62:M62" si="40">SUM(H63,H76)</f>
        <v>121827</v>
      </c>
      <c r="I62" s="161">
        <f t="shared" ref="I62" si="41">SUM(I63,I76)</f>
        <v>111470</v>
      </c>
      <c r="J62" s="161">
        <f t="shared" si="40"/>
        <v>114870</v>
      </c>
      <c r="K62" s="161">
        <f t="shared" si="40"/>
        <v>132000</v>
      </c>
      <c r="L62" s="161">
        <f t="shared" si="40"/>
        <v>80923</v>
      </c>
      <c r="M62" s="161">
        <f t="shared" si="40"/>
        <v>80923</v>
      </c>
      <c r="N62" s="161"/>
    </row>
    <row r="63" spans="1:14" x14ac:dyDescent="0.2">
      <c r="A63" s="130" t="s">
        <v>64</v>
      </c>
      <c r="B63" s="301"/>
      <c r="C63" s="139" t="s">
        <v>65</v>
      </c>
      <c r="D63" s="139"/>
      <c r="E63" s="139"/>
      <c r="F63" s="139"/>
      <c r="G63" s="112">
        <f t="shared" ref="G63" si="42">SUM(G64:G75)</f>
        <v>93061</v>
      </c>
      <c r="H63" s="112">
        <v>106820</v>
      </c>
      <c r="I63" s="112">
        <f t="shared" ref="I63" si="43">SUM(I64:I75)</f>
        <v>89570</v>
      </c>
      <c r="J63" s="112">
        <f t="shared" ref="J63:M63" si="44">SUM(J64:J75)</f>
        <v>90570</v>
      </c>
      <c r="K63" s="112">
        <f t="shared" si="44"/>
        <v>107700</v>
      </c>
      <c r="L63" s="112">
        <f t="shared" si="44"/>
        <v>54323</v>
      </c>
      <c r="M63" s="112">
        <f t="shared" si="44"/>
        <v>54323</v>
      </c>
      <c r="N63" s="112"/>
    </row>
    <row r="64" spans="1:14" x14ac:dyDescent="0.2">
      <c r="A64" s="132">
        <v>610</v>
      </c>
      <c r="B64" s="286">
        <v>71</v>
      </c>
      <c r="C64" s="27" t="s">
        <v>34</v>
      </c>
      <c r="D64" s="27"/>
      <c r="E64" s="27"/>
      <c r="F64" s="142"/>
      <c r="G64" s="59">
        <v>6409</v>
      </c>
      <c r="H64" s="59">
        <v>6418</v>
      </c>
      <c r="I64" s="59">
        <v>6400</v>
      </c>
      <c r="J64" s="59">
        <v>6400</v>
      </c>
      <c r="K64" s="59">
        <v>6400</v>
      </c>
      <c r="L64" s="59">
        <v>6400</v>
      </c>
      <c r="M64" s="59">
        <v>6400</v>
      </c>
      <c r="N64" s="59"/>
    </row>
    <row r="65" spans="1:14" x14ac:dyDescent="0.2">
      <c r="A65" s="132">
        <v>620</v>
      </c>
      <c r="B65" s="286">
        <v>71</v>
      </c>
      <c r="C65" s="119" t="s">
        <v>466</v>
      </c>
      <c r="D65" s="119"/>
      <c r="E65" s="119"/>
      <c r="F65" s="142"/>
      <c r="G65" s="59">
        <v>1149</v>
      </c>
      <c r="H65" s="59">
        <v>1589</v>
      </c>
      <c r="I65" s="59">
        <v>2240</v>
      </c>
      <c r="J65" s="59">
        <v>2240</v>
      </c>
      <c r="K65" s="59">
        <v>4240</v>
      </c>
      <c r="L65" s="59">
        <v>2240</v>
      </c>
      <c r="M65" s="59">
        <v>2240</v>
      </c>
      <c r="N65" s="59"/>
    </row>
    <row r="66" spans="1:14" x14ac:dyDescent="0.2">
      <c r="A66" s="132">
        <v>630</v>
      </c>
      <c r="B66" s="286">
        <v>71</v>
      </c>
      <c r="C66" s="118" t="s">
        <v>46</v>
      </c>
      <c r="D66" s="142"/>
      <c r="E66" s="142"/>
      <c r="F66" s="143"/>
      <c r="G66" s="59">
        <v>7834</v>
      </c>
      <c r="H66" s="59">
        <v>6221</v>
      </c>
      <c r="I66" s="59">
        <v>3360</v>
      </c>
      <c r="J66" s="59">
        <v>3360</v>
      </c>
      <c r="K66" s="59">
        <v>3360</v>
      </c>
      <c r="L66" s="59">
        <v>1000</v>
      </c>
      <c r="M66" s="59">
        <v>1000</v>
      </c>
      <c r="N66" s="59"/>
    </row>
    <row r="67" spans="1:14" x14ac:dyDescent="0.2">
      <c r="A67" s="162" t="s">
        <v>376</v>
      </c>
      <c r="B67" s="276">
        <v>41</v>
      </c>
      <c r="C67" s="27" t="s">
        <v>34</v>
      </c>
      <c r="D67" s="27"/>
      <c r="E67" s="27"/>
      <c r="F67" s="27"/>
      <c r="G67" s="61">
        <v>39469</v>
      </c>
      <c r="H67" s="61">
        <v>47731</v>
      </c>
      <c r="I67" s="61">
        <v>41260</v>
      </c>
      <c r="J67" s="61">
        <v>41260</v>
      </c>
      <c r="K67" s="61">
        <v>49000</v>
      </c>
      <c r="L67" s="61">
        <v>26920</v>
      </c>
      <c r="M67" s="61">
        <v>26920</v>
      </c>
      <c r="N67" s="61"/>
    </row>
    <row r="68" spans="1:14" x14ac:dyDescent="0.2">
      <c r="A68" s="162" t="s">
        <v>377</v>
      </c>
      <c r="B68" s="276">
        <v>41</v>
      </c>
      <c r="C68" s="119" t="s">
        <v>35</v>
      </c>
      <c r="D68" s="119"/>
      <c r="E68" s="119"/>
      <c r="F68" s="119"/>
      <c r="G68" s="61">
        <v>13919</v>
      </c>
      <c r="H68" s="61">
        <v>17971</v>
      </c>
      <c r="I68" s="61">
        <v>11810</v>
      </c>
      <c r="J68" s="61">
        <v>11810</v>
      </c>
      <c r="K68" s="61">
        <v>15000</v>
      </c>
      <c r="L68" s="61">
        <v>9610</v>
      </c>
      <c r="M68" s="61">
        <v>9610</v>
      </c>
      <c r="N68" s="61"/>
    </row>
    <row r="69" spans="1:14" x14ac:dyDescent="0.2">
      <c r="A69" s="162" t="s">
        <v>398</v>
      </c>
      <c r="B69" s="276">
        <v>41</v>
      </c>
      <c r="C69" s="27" t="s">
        <v>399</v>
      </c>
      <c r="D69" s="27"/>
      <c r="E69" s="27"/>
      <c r="F69" s="27"/>
      <c r="G69" s="61">
        <v>1003</v>
      </c>
      <c r="H69" s="61">
        <v>900</v>
      </c>
      <c r="I69" s="61">
        <v>900</v>
      </c>
      <c r="J69" s="61">
        <v>900</v>
      </c>
      <c r="K69" s="61">
        <v>900</v>
      </c>
      <c r="L69" s="61"/>
      <c r="M69" s="61"/>
      <c r="N69" s="61"/>
    </row>
    <row r="70" spans="1:14" x14ac:dyDescent="0.2">
      <c r="A70" s="162" t="s">
        <v>400</v>
      </c>
      <c r="B70" s="276">
        <v>41</v>
      </c>
      <c r="C70" s="27" t="s">
        <v>122</v>
      </c>
      <c r="D70" s="27"/>
      <c r="E70" s="27"/>
      <c r="F70" s="27"/>
      <c r="G70" s="61">
        <v>15743</v>
      </c>
      <c r="H70" s="61">
        <v>17829</v>
      </c>
      <c r="I70" s="61">
        <v>16000</v>
      </c>
      <c r="J70" s="61">
        <v>21800</v>
      </c>
      <c r="K70" s="61">
        <v>16000</v>
      </c>
      <c r="L70" s="61">
        <v>3353</v>
      </c>
      <c r="M70" s="61">
        <v>3353</v>
      </c>
      <c r="N70" s="61"/>
    </row>
    <row r="71" spans="1:14" x14ac:dyDescent="0.2">
      <c r="A71" s="162" t="s">
        <v>379</v>
      </c>
      <c r="B71" s="276">
        <v>41</v>
      </c>
      <c r="C71" s="119" t="s">
        <v>133</v>
      </c>
      <c r="D71" s="119"/>
      <c r="E71" s="119"/>
      <c r="F71" s="119"/>
      <c r="G71" s="61">
        <v>764</v>
      </c>
      <c r="H71" s="61">
        <v>3855</v>
      </c>
      <c r="I71" s="61">
        <v>800</v>
      </c>
      <c r="J71" s="61">
        <v>800</v>
      </c>
      <c r="K71" s="61">
        <v>800</v>
      </c>
      <c r="L71" s="61">
        <v>800</v>
      </c>
      <c r="M71" s="61">
        <v>800</v>
      </c>
      <c r="N71" s="61"/>
    </row>
    <row r="72" spans="1:14" x14ac:dyDescent="0.2">
      <c r="A72" s="162" t="s">
        <v>468</v>
      </c>
      <c r="B72" s="276">
        <v>41</v>
      </c>
      <c r="C72" s="297" t="s">
        <v>469</v>
      </c>
      <c r="D72" s="290"/>
      <c r="E72" s="290"/>
      <c r="F72" s="291"/>
      <c r="G72" s="61">
        <v>0</v>
      </c>
      <c r="H72" s="61">
        <v>0</v>
      </c>
      <c r="I72" s="61">
        <v>0</v>
      </c>
      <c r="J72" s="61">
        <v>0</v>
      </c>
      <c r="K72" s="61">
        <v>10000</v>
      </c>
      <c r="L72" s="61">
        <v>0</v>
      </c>
      <c r="M72" s="61">
        <v>0</v>
      </c>
      <c r="N72" s="61"/>
    </row>
    <row r="73" spans="1:14" x14ac:dyDescent="0.2">
      <c r="A73" s="162">
        <v>633</v>
      </c>
      <c r="B73" s="308">
        <v>41</v>
      </c>
      <c r="C73" s="118" t="s">
        <v>122</v>
      </c>
      <c r="D73" s="119"/>
      <c r="E73" s="119"/>
      <c r="F73" s="120"/>
      <c r="G73" s="580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/>
    </row>
    <row r="74" spans="1:14" x14ac:dyDescent="0.2">
      <c r="A74" s="162" t="s">
        <v>390</v>
      </c>
      <c r="B74" s="308">
        <v>41</v>
      </c>
      <c r="C74" s="292" t="s">
        <v>134</v>
      </c>
      <c r="D74" s="107"/>
      <c r="E74" s="107"/>
      <c r="F74" s="108"/>
      <c r="G74" s="580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/>
    </row>
    <row r="75" spans="1:14" x14ac:dyDescent="0.2">
      <c r="A75" s="162" t="s">
        <v>421</v>
      </c>
      <c r="B75" s="276">
        <v>41</v>
      </c>
      <c r="C75" s="107" t="s">
        <v>135</v>
      </c>
      <c r="D75" s="107"/>
      <c r="E75" s="107"/>
      <c r="F75" s="107"/>
      <c r="G75" s="61">
        <v>6771</v>
      </c>
      <c r="H75" s="61">
        <v>4306</v>
      </c>
      <c r="I75" s="61">
        <v>6800</v>
      </c>
      <c r="J75" s="61">
        <v>2000</v>
      </c>
      <c r="K75" s="61">
        <v>2000</v>
      </c>
      <c r="L75" s="61">
        <v>4000</v>
      </c>
      <c r="M75" s="61">
        <v>4000</v>
      </c>
      <c r="N75" s="61"/>
    </row>
    <row r="76" spans="1:14" x14ac:dyDescent="0.2">
      <c r="A76" s="111" t="s">
        <v>66</v>
      </c>
      <c r="B76" s="301"/>
      <c r="C76" s="25" t="s">
        <v>67</v>
      </c>
      <c r="D76" s="25"/>
      <c r="E76" s="25"/>
      <c r="F76" s="25"/>
      <c r="G76" s="112">
        <f t="shared" ref="G76" si="45">SUM(G77:G79)</f>
        <v>21969</v>
      </c>
      <c r="H76" s="112">
        <f t="shared" ref="H76" si="46">SUM(H77:H79)</f>
        <v>15007</v>
      </c>
      <c r="I76" s="112">
        <f t="shared" ref="I76:K76" si="47">SUM(I77:I79)</f>
        <v>21900</v>
      </c>
      <c r="J76" s="112">
        <f>SUM(J77:J79)</f>
        <v>24300</v>
      </c>
      <c r="K76" s="112">
        <f t="shared" si="47"/>
        <v>24300</v>
      </c>
      <c r="L76" s="112">
        <f t="shared" ref="L76:M76" si="48">SUM(L77:L79)</f>
        <v>26600</v>
      </c>
      <c r="M76" s="112">
        <f t="shared" si="48"/>
        <v>26600</v>
      </c>
      <c r="N76" s="112"/>
    </row>
    <row r="77" spans="1:14" x14ac:dyDescent="0.2">
      <c r="A77" s="132">
        <v>620</v>
      </c>
      <c r="B77" s="286">
        <v>41</v>
      </c>
      <c r="C77" s="142" t="s">
        <v>35</v>
      </c>
      <c r="D77" s="63"/>
      <c r="E77" s="63"/>
      <c r="F77" s="63"/>
      <c r="G77" s="59">
        <v>1150</v>
      </c>
      <c r="H77" s="59">
        <v>1111</v>
      </c>
      <c r="I77" s="59">
        <v>1100</v>
      </c>
      <c r="J77" s="59">
        <v>1600</v>
      </c>
      <c r="K77" s="59">
        <v>1600</v>
      </c>
      <c r="L77" s="59">
        <v>600</v>
      </c>
      <c r="M77" s="59">
        <v>600</v>
      </c>
      <c r="N77" s="59"/>
    </row>
    <row r="78" spans="1:14" x14ac:dyDescent="0.2">
      <c r="A78" s="162">
        <v>632</v>
      </c>
      <c r="B78" s="276">
        <v>41</v>
      </c>
      <c r="C78" s="27" t="s">
        <v>136</v>
      </c>
      <c r="D78" s="27"/>
      <c r="E78" s="27"/>
      <c r="F78" s="27"/>
      <c r="G78" s="61">
        <v>14801</v>
      </c>
      <c r="H78" s="61">
        <v>8018</v>
      </c>
      <c r="I78" s="61">
        <v>15000</v>
      </c>
      <c r="J78" s="61">
        <v>15000</v>
      </c>
      <c r="K78" s="61">
        <v>15000</v>
      </c>
      <c r="L78" s="61">
        <v>22000</v>
      </c>
      <c r="M78" s="61">
        <v>22000</v>
      </c>
      <c r="N78" s="61"/>
    </row>
    <row r="79" spans="1:14" x14ac:dyDescent="0.2">
      <c r="A79" s="162" t="s">
        <v>68</v>
      </c>
      <c r="B79" s="276">
        <v>41</v>
      </c>
      <c r="C79" s="119" t="s">
        <v>69</v>
      </c>
      <c r="D79" s="119"/>
      <c r="E79" s="119"/>
      <c r="F79" s="119"/>
      <c r="G79" s="61">
        <v>6018</v>
      </c>
      <c r="H79" s="61">
        <v>5878</v>
      </c>
      <c r="I79" s="61">
        <v>5800</v>
      </c>
      <c r="J79" s="61">
        <v>7700</v>
      </c>
      <c r="K79" s="61">
        <v>7700</v>
      </c>
      <c r="L79" s="61">
        <v>4000</v>
      </c>
      <c r="M79" s="61">
        <v>4000</v>
      </c>
      <c r="N79" s="61"/>
    </row>
    <row r="80" spans="1:14" x14ac:dyDescent="0.2">
      <c r="A80" s="206" t="s">
        <v>70</v>
      </c>
      <c r="B80" s="177"/>
      <c r="C80" s="156" t="s">
        <v>71</v>
      </c>
      <c r="D80" s="156"/>
      <c r="E80" s="156"/>
      <c r="F80" s="169"/>
      <c r="G80" s="161">
        <f t="shared" ref="G80" si="49">SUM(G81,G98,G124,G130,G141)</f>
        <v>47584</v>
      </c>
      <c r="H80" s="161">
        <f t="shared" ref="H80" si="50">SUM(H81,H98,H124,H130,H141)</f>
        <v>36589</v>
      </c>
      <c r="I80" s="161">
        <f t="shared" ref="I80:K80" si="51">SUM(I81,I98,I124,I130,I141)</f>
        <v>101564</v>
      </c>
      <c r="J80" s="161">
        <f>SUM(J81,J98,J124,J130,J141)</f>
        <v>145134</v>
      </c>
      <c r="K80" s="161">
        <f t="shared" si="51"/>
        <v>48305</v>
      </c>
      <c r="L80" s="161">
        <f t="shared" ref="L80:M80" si="52">SUM(L81,L98,L124,L130,L141)</f>
        <v>51675</v>
      </c>
      <c r="M80" s="161">
        <f t="shared" si="52"/>
        <v>51675</v>
      </c>
      <c r="N80" s="161"/>
    </row>
    <row r="81" spans="1:15" x14ac:dyDescent="0.2">
      <c r="A81" s="111" t="s">
        <v>72</v>
      </c>
      <c r="B81" s="187"/>
      <c r="C81" s="139" t="s">
        <v>73</v>
      </c>
      <c r="D81" s="139"/>
      <c r="E81" s="139"/>
      <c r="F81" s="139"/>
      <c r="G81" s="112">
        <f>SUM(G82:G97)</f>
        <v>7866</v>
      </c>
      <c r="H81" s="112">
        <f>SUM(H82:H97)</f>
        <v>8682</v>
      </c>
      <c r="I81" s="112">
        <f t="shared" ref="I81:K81" si="53">SUM(I82:I97)</f>
        <v>6400</v>
      </c>
      <c r="J81" s="112">
        <f>SUM(J82:J97)</f>
        <v>8306</v>
      </c>
      <c r="K81" s="112">
        <f t="shared" si="53"/>
        <v>6880</v>
      </c>
      <c r="L81" s="112">
        <f t="shared" ref="L81:M81" si="54">SUM(L82:L97)</f>
        <v>13300</v>
      </c>
      <c r="M81" s="112">
        <f t="shared" si="54"/>
        <v>13300</v>
      </c>
      <c r="N81" s="112"/>
    </row>
    <row r="82" spans="1:15" x14ac:dyDescent="0.2">
      <c r="A82" s="132">
        <v>620</v>
      </c>
      <c r="B82" s="286">
        <v>41</v>
      </c>
      <c r="C82" s="142" t="s">
        <v>35</v>
      </c>
      <c r="D82" s="142"/>
      <c r="E82" s="142"/>
      <c r="F82" s="142"/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/>
    </row>
    <row r="83" spans="1:15" x14ac:dyDescent="0.2">
      <c r="A83" s="26"/>
      <c r="B83" s="32"/>
      <c r="C83" s="8"/>
      <c r="D83" s="8"/>
      <c r="E83" s="8"/>
      <c r="F83" s="8"/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317"/>
    </row>
    <row r="84" spans="1:15" x14ac:dyDescent="0.2">
      <c r="A84" s="162">
        <v>632</v>
      </c>
      <c r="B84" s="276">
        <v>41</v>
      </c>
      <c r="C84" s="119" t="s">
        <v>136</v>
      </c>
      <c r="D84" s="119"/>
      <c r="E84" s="119"/>
      <c r="F84" s="119"/>
      <c r="G84" s="61">
        <v>1331</v>
      </c>
      <c r="H84" s="61">
        <v>770</v>
      </c>
      <c r="I84" s="61">
        <v>1400</v>
      </c>
      <c r="J84" s="61">
        <v>2880</v>
      </c>
      <c r="K84" s="61">
        <v>2880</v>
      </c>
      <c r="L84" s="61">
        <v>3200</v>
      </c>
      <c r="M84" s="61">
        <v>3200</v>
      </c>
      <c r="N84" s="61"/>
    </row>
    <row r="85" spans="1:15" x14ac:dyDescent="0.2">
      <c r="A85" s="162">
        <v>633</v>
      </c>
      <c r="B85" s="276">
        <v>41</v>
      </c>
      <c r="C85" s="118" t="s">
        <v>144</v>
      </c>
      <c r="D85" s="119"/>
      <c r="E85" s="119"/>
      <c r="F85" s="120"/>
      <c r="G85" s="61">
        <v>118</v>
      </c>
      <c r="H85" s="61">
        <v>223</v>
      </c>
      <c r="I85" s="61">
        <v>1000</v>
      </c>
      <c r="J85" s="61">
        <v>500</v>
      </c>
      <c r="K85" s="61">
        <v>500</v>
      </c>
      <c r="L85" s="61">
        <v>1050</v>
      </c>
      <c r="M85" s="61">
        <v>1050</v>
      </c>
      <c r="N85" s="61"/>
    </row>
    <row r="86" spans="1:15" x14ac:dyDescent="0.2">
      <c r="A86" s="162">
        <v>635</v>
      </c>
      <c r="B86" s="276">
        <v>41</v>
      </c>
      <c r="C86" s="119" t="s">
        <v>145</v>
      </c>
      <c r="D86" s="119"/>
      <c r="E86" s="119"/>
      <c r="F86" s="119"/>
      <c r="G86" s="61">
        <v>2966</v>
      </c>
      <c r="H86" s="61">
        <v>5922</v>
      </c>
      <c r="I86" s="61">
        <v>1000</v>
      </c>
      <c r="J86" s="61">
        <v>3607</v>
      </c>
      <c r="K86" s="61">
        <v>1000</v>
      </c>
      <c r="L86" s="61">
        <v>400</v>
      </c>
      <c r="M86" s="61">
        <v>400</v>
      </c>
      <c r="N86" s="61"/>
      <c r="O86" s="317"/>
    </row>
    <row r="87" spans="1:15" x14ac:dyDescent="0.2">
      <c r="A87" s="162">
        <v>636</v>
      </c>
      <c r="B87" s="276">
        <v>41</v>
      </c>
      <c r="C87" s="297" t="s">
        <v>233</v>
      </c>
      <c r="D87" s="290"/>
      <c r="E87" s="290"/>
      <c r="F87" s="291"/>
      <c r="G87" s="61">
        <v>300</v>
      </c>
      <c r="H87" s="61">
        <v>300</v>
      </c>
      <c r="I87" s="61">
        <v>300</v>
      </c>
      <c r="J87" s="61">
        <v>300</v>
      </c>
      <c r="K87" s="61">
        <v>300</v>
      </c>
      <c r="L87" s="61">
        <v>300</v>
      </c>
      <c r="M87" s="61">
        <v>300</v>
      </c>
      <c r="N87" s="61"/>
    </row>
    <row r="88" spans="1:15" x14ac:dyDescent="0.2">
      <c r="A88" s="162" t="s">
        <v>141</v>
      </c>
      <c r="B88" s="276">
        <v>41</v>
      </c>
      <c r="C88" s="118" t="s">
        <v>142</v>
      </c>
      <c r="D88" s="119"/>
      <c r="E88" s="119"/>
      <c r="F88" s="120"/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250</v>
      </c>
      <c r="M88" s="61">
        <v>250</v>
      </c>
      <c r="N88" s="61"/>
    </row>
    <row r="89" spans="1:15" x14ac:dyDescent="0.2">
      <c r="A89" s="162" t="s">
        <v>143</v>
      </c>
      <c r="B89" s="276">
        <v>41</v>
      </c>
      <c r="C89" s="56" t="s">
        <v>307</v>
      </c>
      <c r="D89" s="119" t="s">
        <v>306</v>
      </c>
      <c r="E89" s="119"/>
      <c r="F89" s="119"/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150</v>
      </c>
      <c r="M89" s="61">
        <v>150</v>
      </c>
      <c r="N89" s="61"/>
    </row>
    <row r="90" spans="1:15" x14ac:dyDescent="0.2">
      <c r="A90" s="162">
        <v>637004</v>
      </c>
      <c r="B90" s="276">
        <v>41</v>
      </c>
      <c r="C90" s="118" t="s">
        <v>165</v>
      </c>
      <c r="D90" s="119"/>
      <c r="E90" s="119"/>
      <c r="F90" s="120"/>
      <c r="G90" s="61">
        <v>351</v>
      </c>
      <c r="H90" s="61">
        <v>368</v>
      </c>
      <c r="I90" s="61">
        <v>0</v>
      </c>
      <c r="J90" s="61">
        <v>207</v>
      </c>
      <c r="K90" s="61">
        <v>0</v>
      </c>
      <c r="L90" s="61">
        <v>400</v>
      </c>
      <c r="M90" s="61">
        <v>400</v>
      </c>
      <c r="N90" s="61"/>
    </row>
    <row r="91" spans="1:15" x14ac:dyDescent="0.2">
      <c r="A91" s="162">
        <v>63711</v>
      </c>
      <c r="B91" s="276">
        <v>41</v>
      </c>
      <c r="C91" s="119" t="s">
        <v>391</v>
      </c>
      <c r="D91" s="119"/>
      <c r="E91" s="119"/>
      <c r="F91" s="119"/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/>
    </row>
    <row r="92" spans="1:15" x14ac:dyDescent="0.2">
      <c r="A92" s="162">
        <v>637027</v>
      </c>
      <c r="B92" s="276">
        <v>41</v>
      </c>
      <c r="C92" s="119" t="s">
        <v>47</v>
      </c>
      <c r="D92" s="119"/>
      <c r="E92" s="119"/>
      <c r="F92" s="119"/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3800</v>
      </c>
      <c r="M92" s="61">
        <v>3800</v>
      </c>
      <c r="N92" s="61"/>
      <c r="O92" s="277"/>
    </row>
    <row r="93" spans="1:15" x14ac:dyDescent="0.2">
      <c r="A93" s="162">
        <v>642001</v>
      </c>
      <c r="B93" s="276">
        <v>41</v>
      </c>
      <c r="C93" s="27" t="s">
        <v>301</v>
      </c>
      <c r="D93" s="27"/>
      <c r="E93" s="27"/>
      <c r="F93" s="27"/>
      <c r="G93" s="61">
        <v>1500</v>
      </c>
      <c r="H93" s="61">
        <v>699</v>
      </c>
      <c r="I93" s="61">
        <v>1500</v>
      </c>
      <c r="J93" s="61">
        <v>0</v>
      </c>
      <c r="K93" s="61">
        <v>0</v>
      </c>
      <c r="L93" s="61">
        <v>1200</v>
      </c>
      <c r="M93" s="61">
        <v>1200</v>
      </c>
      <c r="N93" s="61"/>
    </row>
    <row r="94" spans="1:15" x14ac:dyDescent="0.2">
      <c r="A94" s="162" t="s">
        <v>137</v>
      </c>
      <c r="B94" s="276">
        <v>41</v>
      </c>
      <c r="C94" s="119" t="s">
        <v>139</v>
      </c>
      <c r="D94" s="119"/>
      <c r="E94" s="119"/>
      <c r="F94" s="119"/>
      <c r="G94" s="61">
        <v>0</v>
      </c>
      <c r="H94" s="61">
        <v>0</v>
      </c>
      <c r="I94" s="61">
        <v>0</v>
      </c>
      <c r="J94" s="61">
        <v>0</v>
      </c>
      <c r="K94" s="61">
        <v>1000</v>
      </c>
      <c r="L94" s="61">
        <v>300</v>
      </c>
      <c r="M94" s="61">
        <v>300</v>
      </c>
      <c r="N94" s="61"/>
    </row>
    <row r="95" spans="1:15" x14ac:dyDescent="0.2">
      <c r="A95" s="162" t="s">
        <v>138</v>
      </c>
      <c r="B95" s="276">
        <v>41</v>
      </c>
      <c r="C95" s="27" t="s">
        <v>140</v>
      </c>
      <c r="D95" s="27"/>
      <c r="E95" s="27"/>
      <c r="F95" s="27"/>
      <c r="G95" s="61">
        <v>0</v>
      </c>
      <c r="H95" s="61">
        <v>0</v>
      </c>
      <c r="I95" s="61">
        <v>200</v>
      </c>
      <c r="J95" s="61">
        <v>250</v>
      </c>
      <c r="K95" s="61">
        <v>200</v>
      </c>
      <c r="L95" s="61">
        <v>150</v>
      </c>
      <c r="M95" s="61">
        <v>150</v>
      </c>
      <c r="N95" s="61"/>
    </row>
    <row r="96" spans="1:15" x14ac:dyDescent="0.2">
      <c r="A96" s="162" t="s">
        <v>198</v>
      </c>
      <c r="B96" s="276">
        <v>41</v>
      </c>
      <c r="C96" s="119" t="s">
        <v>255</v>
      </c>
      <c r="D96" s="119"/>
      <c r="E96" s="119"/>
      <c r="F96" s="119"/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1200</v>
      </c>
      <c r="M96" s="61">
        <v>1200</v>
      </c>
      <c r="N96" s="61"/>
    </row>
    <row r="97" spans="1:14" x14ac:dyDescent="0.2">
      <c r="A97" s="162" t="s">
        <v>299</v>
      </c>
      <c r="B97" s="276">
        <v>41</v>
      </c>
      <c r="C97" s="119" t="s">
        <v>300</v>
      </c>
      <c r="D97" s="119"/>
      <c r="E97" s="119"/>
      <c r="F97" s="119"/>
      <c r="G97" s="61">
        <v>1300</v>
      </c>
      <c r="H97" s="61">
        <v>400</v>
      </c>
      <c r="I97" s="61">
        <v>1000</v>
      </c>
      <c r="J97" s="61">
        <v>562</v>
      </c>
      <c r="K97" s="61">
        <v>1000</v>
      </c>
      <c r="L97" s="61">
        <v>900</v>
      </c>
      <c r="M97" s="61">
        <v>900</v>
      </c>
      <c r="N97" s="61"/>
    </row>
    <row r="98" spans="1:14" x14ac:dyDescent="0.2">
      <c r="A98" s="207" t="s">
        <v>146</v>
      </c>
      <c r="B98" s="187"/>
      <c r="C98" s="25" t="s">
        <v>147</v>
      </c>
      <c r="D98" s="25"/>
      <c r="E98" s="25"/>
      <c r="F98" s="25"/>
      <c r="G98" s="112">
        <f t="shared" ref="G98" si="55">SUM(G99:G123)</f>
        <v>34527</v>
      </c>
      <c r="H98" s="112">
        <f t="shared" ref="H98" si="56">SUM(H99:H123)</f>
        <v>18979</v>
      </c>
      <c r="I98" s="112">
        <f>SUM(I99:I123)</f>
        <v>19058</v>
      </c>
      <c r="J98" s="112">
        <f>SUM(J99:J123)</f>
        <v>39623</v>
      </c>
      <c r="K98" s="112">
        <f>SUM(K99:K123)</f>
        <v>27535</v>
      </c>
      <c r="L98" s="112">
        <f t="shared" ref="L98:M98" si="57">SUM(L99:L123)</f>
        <v>29585</v>
      </c>
      <c r="M98" s="112">
        <f t="shared" si="57"/>
        <v>29585</v>
      </c>
      <c r="N98" s="112"/>
    </row>
    <row r="99" spans="1:14" x14ac:dyDescent="0.2">
      <c r="A99" s="132">
        <v>620</v>
      </c>
      <c r="B99" s="286">
        <v>41</v>
      </c>
      <c r="C99" s="119" t="s">
        <v>35</v>
      </c>
      <c r="D99" s="119"/>
      <c r="E99" s="119"/>
      <c r="F99" s="142"/>
      <c r="G99" s="59">
        <v>135</v>
      </c>
      <c r="H99" s="59">
        <v>117</v>
      </c>
      <c r="I99" s="59">
        <v>1105</v>
      </c>
      <c r="J99" s="59">
        <v>1105</v>
      </c>
      <c r="K99" s="59">
        <v>1105</v>
      </c>
      <c r="L99" s="59">
        <v>1105</v>
      </c>
      <c r="M99" s="59">
        <v>1105</v>
      </c>
      <c r="N99" s="59"/>
    </row>
    <row r="100" spans="1:14" x14ac:dyDescent="0.2">
      <c r="A100" s="162">
        <v>631001</v>
      </c>
      <c r="B100" s="276">
        <v>41</v>
      </c>
      <c r="C100" s="27" t="s">
        <v>199</v>
      </c>
      <c r="D100" s="27"/>
      <c r="E100" s="27"/>
      <c r="F100" s="27"/>
      <c r="G100" s="61">
        <v>0</v>
      </c>
      <c r="H100" s="61">
        <v>0</v>
      </c>
      <c r="I100" s="61">
        <v>100</v>
      </c>
      <c r="J100" s="61">
        <v>100</v>
      </c>
      <c r="K100" s="61">
        <v>100</v>
      </c>
      <c r="L100" s="61">
        <v>100</v>
      </c>
      <c r="M100" s="61">
        <v>100</v>
      </c>
      <c r="N100" s="61"/>
    </row>
    <row r="101" spans="1:14" x14ac:dyDescent="0.2">
      <c r="A101" s="162">
        <v>633006</v>
      </c>
      <c r="B101" s="58">
        <v>41</v>
      </c>
      <c r="C101" s="119" t="s">
        <v>160</v>
      </c>
      <c r="D101" s="119"/>
      <c r="E101" s="119"/>
      <c r="F101" s="119"/>
      <c r="G101" s="61">
        <v>250</v>
      </c>
      <c r="H101" s="61">
        <v>737</v>
      </c>
      <c r="I101" s="61">
        <v>1000</v>
      </c>
      <c r="J101" s="61">
        <v>1800</v>
      </c>
      <c r="K101" s="61">
        <v>1000</v>
      </c>
      <c r="L101" s="61">
        <v>1700</v>
      </c>
      <c r="M101" s="61">
        <v>1700</v>
      </c>
      <c r="N101" s="61"/>
    </row>
    <row r="102" spans="1:14" x14ac:dyDescent="0.2">
      <c r="A102" s="162">
        <v>637001</v>
      </c>
      <c r="B102" s="58">
        <v>41</v>
      </c>
      <c r="C102" s="118" t="s">
        <v>200</v>
      </c>
      <c r="D102" s="119"/>
      <c r="E102" s="119"/>
      <c r="F102" s="120"/>
      <c r="G102" s="61">
        <v>0</v>
      </c>
      <c r="H102" s="61">
        <v>0</v>
      </c>
      <c r="I102" s="61">
        <v>260</v>
      </c>
      <c r="J102" s="61">
        <v>0</v>
      </c>
      <c r="K102" s="61">
        <v>0</v>
      </c>
      <c r="L102" s="61">
        <v>260</v>
      </c>
      <c r="M102" s="61">
        <v>260</v>
      </c>
      <c r="N102" s="61"/>
    </row>
    <row r="103" spans="1:14" x14ac:dyDescent="0.2">
      <c r="A103" s="113" t="s">
        <v>457</v>
      </c>
      <c r="B103" s="58">
        <v>41</v>
      </c>
      <c r="C103" s="107" t="s">
        <v>155</v>
      </c>
      <c r="D103" s="27"/>
      <c r="E103" s="27"/>
      <c r="F103" s="27"/>
      <c r="G103" s="61">
        <v>0</v>
      </c>
      <c r="H103" s="61">
        <v>0</v>
      </c>
      <c r="I103" s="61">
        <v>300</v>
      </c>
      <c r="J103" s="61">
        <v>8280</v>
      </c>
      <c r="K103" s="61">
        <v>0</v>
      </c>
      <c r="L103" s="61">
        <v>5600</v>
      </c>
      <c r="M103" s="61">
        <v>5600</v>
      </c>
      <c r="N103" s="61"/>
    </row>
    <row r="104" spans="1:14" x14ac:dyDescent="0.2">
      <c r="A104" s="162">
        <v>637002</v>
      </c>
      <c r="B104" s="58">
        <v>111</v>
      </c>
      <c r="C104" s="119" t="s">
        <v>375</v>
      </c>
      <c r="D104" s="119"/>
      <c r="E104" s="119"/>
      <c r="F104" s="119"/>
      <c r="G104" s="61">
        <v>0</v>
      </c>
      <c r="H104" s="61">
        <v>0</v>
      </c>
      <c r="I104" s="61">
        <v>0</v>
      </c>
      <c r="J104" s="61">
        <v>800</v>
      </c>
      <c r="K104" s="61">
        <v>0</v>
      </c>
      <c r="L104" s="61">
        <v>0</v>
      </c>
      <c r="M104" s="61">
        <v>0</v>
      </c>
      <c r="N104" s="61"/>
    </row>
    <row r="105" spans="1:14" x14ac:dyDescent="0.2">
      <c r="A105" s="162">
        <v>637012</v>
      </c>
      <c r="B105" s="58">
        <v>41</v>
      </c>
      <c r="C105" s="27" t="s">
        <v>157</v>
      </c>
      <c r="D105" s="27"/>
      <c r="E105" s="27"/>
      <c r="F105" s="27"/>
      <c r="G105" s="61">
        <v>20</v>
      </c>
      <c r="H105" s="61">
        <v>20</v>
      </c>
      <c r="I105" s="61">
        <v>800</v>
      </c>
      <c r="J105" s="61">
        <v>30</v>
      </c>
      <c r="K105" s="61">
        <v>800</v>
      </c>
      <c r="L105" s="61">
        <v>800</v>
      </c>
      <c r="M105" s="61">
        <v>800</v>
      </c>
      <c r="N105" s="61"/>
    </row>
    <row r="106" spans="1:14" x14ac:dyDescent="0.2">
      <c r="A106" s="162">
        <v>637013</v>
      </c>
      <c r="B106" s="58">
        <v>41</v>
      </c>
      <c r="C106" s="27" t="s">
        <v>393</v>
      </c>
      <c r="D106" s="27"/>
      <c r="E106" s="27"/>
      <c r="F106" s="27"/>
      <c r="G106" s="61">
        <v>0</v>
      </c>
      <c r="H106" s="61">
        <v>600</v>
      </c>
      <c r="I106" s="61">
        <v>0</v>
      </c>
      <c r="J106" s="61">
        <v>1200</v>
      </c>
      <c r="K106" s="61">
        <v>1200</v>
      </c>
      <c r="L106" s="61">
        <v>0</v>
      </c>
      <c r="M106" s="61">
        <v>0</v>
      </c>
      <c r="N106" s="61"/>
    </row>
    <row r="107" spans="1:14" x14ac:dyDescent="0.2">
      <c r="A107" s="162">
        <v>637027</v>
      </c>
      <c r="B107" s="58">
        <v>41</v>
      </c>
      <c r="C107" s="119" t="s">
        <v>158</v>
      </c>
      <c r="D107" s="119"/>
      <c r="E107" s="119"/>
      <c r="F107" s="119"/>
      <c r="G107" s="61">
        <v>440</v>
      </c>
      <c r="H107" s="61">
        <v>552</v>
      </c>
      <c r="I107" s="61">
        <v>553</v>
      </c>
      <c r="J107" s="61">
        <v>248</v>
      </c>
      <c r="K107" s="61">
        <v>250</v>
      </c>
      <c r="L107" s="61">
        <v>1500</v>
      </c>
      <c r="M107" s="61">
        <v>1500</v>
      </c>
      <c r="N107" s="61"/>
    </row>
    <row r="108" spans="1:14" x14ac:dyDescent="0.2">
      <c r="A108" s="162">
        <v>642001</v>
      </c>
      <c r="B108" s="58">
        <v>41</v>
      </c>
      <c r="C108" s="118" t="s">
        <v>161</v>
      </c>
      <c r="D108" s="119"/>
      <c r="E108" s="119"/>
      <c r="F108" s="120"/>
      <c r="G108" s="61">
        <v>300</v>
      </c>
      <c r="H108" s="61">
        <v>0</v>
      </c>
      <c r="I108" s="61">
        <v>300</v>
      </c>
      <c r="J108" s="61">
        <v>300</v>
      </c>
      <c r="K108" s="61">
        <v>300</v>
      </c>
      <c r="L108" s="61">
        <v>300</v>
      </c>
      <c r="M108" s="61">
        <v>300</v>
      </c>
      <c r="N108" s="61"/>
    </row>
    <row r="109" spans="1:14" x14ac:dyDescent="0.2">
      <c r="A109" s="58" t="s">
        <v>234</v>
      </c>
      <c r="B109" s="58">
        <v>41</v>
      </c>
      <c r="C109" s="119" t="s">
        <v>35</v>
      </c>
      <c r="D109" s="119"/>
      <c r="E109" s="119"/>
      <c r="F109" s="119"/>
      <c r="G109" s="61">
        <v>162</v>
      </c>
      <c r="H109" s="61">
        <v>255</v>
      </c>
      <c r="I109" s="61">
        <v>330</v>
      </c>
      <c r="J109" s="61">
        <v>330</v>
      </c>
      <c r="K109" s="61">
        <v>330</v>
      </c>
      <c r="L109" s="61">
        <v>330</v>
      </c>
      <c r="M109" s="61">
        <v>330</v>
      </c>
      <c r="N109" s="61"/>
    </row>
    <row r="110" spans="1:14" x14ac:dyDescent="0.2">
      <c r="A110" s="58" t="s">
        <v>318</v>
      </c>
      <c r="B110" s="58">
        <v>41</v>
      </c>
      <c r="C110" s="297" t="s">
        <v>319</v>
      </c>
      <c r="D110" s="290"/>
      <c r="E110" s="290"/>
      <c r="F110" s="291"/>
      <c r="G110" s="61">
        <v>0</v>
      </c>
      <c r="H110" s="61">
        <v>0</v>
      </c>
      <c r="I110" s="61">
        <v>100</v>
      </c>
      <c r="J110" s="61">
        <v>0</v>
      </c>
      <c r="K110" s="61">
        <v>0</v>
      </c>
      <c r="L110" s="61">
        <v>100</v>
      </c>
      <c r="M110" s="61">
        <v>100</v>
      </c>
      <c r="N110" s="61"/>
    </row>
    <row r="111" spans="1:14" x14ac:dyDescent="0.2">
      <c r="A111" s="58" t="s">
        <v>235</v>
      </c>
      <c r="B111" s="58">
        <v>41</v>
      </c>
      <c r="C111" s="118" t="s">
        <v>148</v>
      </c>
      <c r="D111" s="119"/>
      <c r="E111" s="119"/>
      <c r="F111" s="120"/>
      <c r="G111" s="61">
        <v>1476</v>
      </c>
      <c r="H111" s="61">
        <v>1632</v>
      </c>
      <c r="I111" s="61">
        <v>1800</v>
      </c>
      <c r="J111" s="61">
        <v>4750</v>
      </c>
      <c r="K111" s="61">
        <v>4750</v>
      </c>
      <c r="L111" s="61">
        <v>1800</v>
      </c>
      <c r="M111" s="61">
        <v>1800</v>
      </c>
      <c r="N111" s="61"/>
    </row>
    <row r="112" spans="1:14" x14ac:dyDescent="0.2">
      <c r="A112" s="58" t="s">
        <v>236</v>
      </c>
      <c r="B112" s="58">
        <v>41</v>
      </c>
      <c r="C112" s="119" t="s">
        <v>150</v>
      </c>
      <c r="D112" s="119"/>
      <c r="E112" s="119"/>
      <c r="F112" s="119"/>
      <c r="G112" s="61">
        <v>25</v>
      </c>
      <c r="H112" s="61">
        <v>0</v>
      </c>
      <c r="I112" s="61">
        <v>500</v>
      </c>
      <c r="J112" s="61">
        <v>0</v>
      </c>
      <c r="K112" s="61">
        <v>500</v>
      </c>
      <c r="L112" s="61">
        <v>500</v>
      </c>
      <c r="M112" s="61">
        <v>500</v>
      </c>
      <c r="N112" s="61"/>
    </row>
    <row r="113" spans="1:14" x14ac:dyDescent="0.2">
      <c r="A113" s="58" t="s">
        <v>237</v>
      </c>
      <c r="B113" s="58">
        <v>41</v>
      </c>
      <c r="C113" s="27" t="s">
        <v>154</v>
      </c>
      <c r="D113" s="27"/>
      <c r="E113" s="27"/>
      <c r="F113" s="27"/>
      <c r="G113" s="61">
        <v>0</v>
      </c>
      <c r="H113" s="61">
        <v>132</v>
      </c>
      <c r="I113" s="61">
        <v>300</v>
      </c>
      <c r="J113" s="61">
        <v>0</v>
      </c>
      <c r="K113" s="61">
        <v>300</v>
      </c>
      <c r="L113" s="61">
        <v>300</v>
      </c>
      <c r="M113" s="61">
        <v>300</v>
      </c>
      <c r="N113" s="61"/>
    </row>
    <row r="114" spans="1:14" x14ac:dyDescent="0.2">
      <c r="A114" s="58" t="s">
        <v>238</v>
      </c>
      <c r="B114" s="58">
        <v>41</v>
      </c>
      <c r="C114" s="119" t="s">
        <v>152</v>
      </c>
      <c r="D114" s="119"/>
      <c r="E114" s="119"/>
      <c r="F114" s="119"/>
      <c r="G114" s="61">
        <v>968</v>
      </c>
      <c r="H114" s="61">
        <v>0</v>
      </c>
      <c r="I114" s="61">
        <v>0</v>
      </c>
      <c r="J114" s="61">
        <v>3600</v>
      </c>
      <c r="K114" s="61">
        <v>0</v>
      </c>
      <c r="L114" s="61">
        <v>0</v>
      </c>
      <c r="M114" s="61">
        <v>0</v>
      </c>
      <c r="N114" s="61"/>
    </row>
    <row r="115" spans="1:14" x14ac:dyDescent="0.2">
      <c r="A115" s="58" t="s">
        <v>239</v>
      </c>
      <c r="B115" s="58">
        <v>41</v>
      </c>
      <c r="C115" s="27" t="s">
        <v>159</v>
      </c>
      <c r="D115" s="27"/>
      <c r="E115" s="27"/>
      <c r="F115" s="27"/>
      <c r="G115" s="61">
        <v>531</v>
      </c>
      <c r="H115" s="61">
        <v>729</v>
      </c>
      <c r="I115" s="61">
        <v>1400</v>
      </c>
      <c r="J115" s="61">
        <v>800</v>
      </c>
      <c r="K115" s="61">
        <v>1100</v>
      </c>
      <c r="L115" s="61">
        <v>1400</v>
      </c>
      <c r="M115" s="61">
        <v>1400</v>
      </c>
      <c r="N115" s="61"/>
    </row>
    <row r="116" spans="1:14" x14ac:dyDescent="0.2">
      <c r="A116" s="58" t="s">
        <v>240</v>
      </c>
      <c r="B116" s="58">
        <v>41</v>
      </c>
      <c r="C116" s="119" t="s">
        <v>149</v>
      </c>
      <c r="D116" s="119"/>
      <c r="E116" s="119"/>
      <c r="F116" s="119"/>
      <c r="G116" s="61">
        <v>4549</v>
      </c>
      <c r="H116" s="61">
        <v>2277</v>
      </c>
      <c r="I116" s="61">
        <v>7280</v>
      </c>
      <c r="J116" s="61">
        <v>10210</v>
      </c>
      <c r="K116" s="61">
        <v>13000</v>
      </c>
      <c r="L116" s="61">
        <v>8390</v>
      </c>
      <c r="M116" s="61">
        <v>8390</v>
      </c>
      <c r="N116" s="61"/>
    </row>
    <row r="117" spans="1:14" x14ac:dyDescent="0.2">
      <c r="A117" s="58" t="s">
        <v>281</v>
      </c>
      <c r="B117" s="58">
        <v>41</v>
      </c>
      <c r="C117" s="118" t="s">
        <v>282</v>
      </c>
      <c r="D117" s="119"/>
      <c r="E117" s="119"/>
      <c r="F117" s="120"/>
      <c r="G117" s="61">
        <v>8373</v>
      </c>
      <c r="H117" s="61">
        <v>0</v>
      </c>
      <c r="I117" s="61">
        <v>900</v>
      </c>
      <c r="J117" s="61">
        <v>700</v>
      </c>
      <c r="K117" s="61">
        <v>0</v>
      </c>
      <c r="L117" s="61">
        <v>0</v>
      </c>
      <c r="M117" s="61">
        <v>0</v>
      </c>
      <c r="N117" s="61"/>
    </row>
    <row r="118" spans="1:14" x14ac:dyDescent="0.2">
      <c r="A118" s="58" t="s">
        <v>241</v>
      </c>
      <c r="B118" s="58">
        <v>41</v>
      </c>
      <c r="C118" s="118" t="s">
        <v>151</v>
      </c>
      <c r="D118" s="119"/>
      <c r="E118" s="119"/>
      <c r="F118" s="120"/>
      <c r="G118" s="61">
        <v>5966</v>
      </c>
      <c r="H118" s="61">
        <v>996</v>
      </c>
      <c r="I118" s="61">
        <v>1000</v>
      </c>
      <c r="J118" s="61">
        <v>4000</v>
      </c>
      <c r="K118" s="61">
        <v>1500</v>
      </c>
      <c r="L118" s="61">
        <v>3000</v>
      </c>
      <c r="M118" s="61">
        <v>3000</v>
      </c>
      <c r="N118" s="61"/>
    </row>
    <row r="119" spans="1:14" x14ac:dyDescent="0.2">
      <c r="A119" s="58" t="s">
        <v>242</v>
      </c>
      <c r="B119" s="58">
        <v>41</v>
      </c>
      <c r="C119" s="119" t="s">
        <v>153</v>
      </c>
      <c r="D119" s="119"/>
      <c r="E119" s="119"/>
      <c r="F119" s="119"/>
      <c r="G119" s="61">
        <v>725</v>
      </c>
      <c r="H119" s="61">
        <v>0</v>
      </c>
      <c r="I119" s="61">
        <v>430</v>
      </c>
      <c r="J119" s="61">
        <v>0</v>
      </c>
      <c r="K119" s="61">
        <v>400</v>
      </c>
      <c r="L119" s="61">
        <v>200</v>
      </c>
      <c r="M119" s="61">
        <v>200</v>
      </c>
      <c r="N119" s="61"/>
    </row>
    <row r="120" spans="1:14" x14ac:dyDescent="0.2">
      <c r="A120" s="58" t="s">
        <v>243</v>
      </c>
      <c r="B120" s="58">
        <v>41.110999999999997</v>
      </c>
      <c r="C120" s="119" t="s">
        <v>374</v>
      </c>
      <c r="D120" s="119"/>
      <c r="E120" s="119"/>
      <c r="F120" s="119"/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0</v>
      </c>
      <c r="M120" s="61">
        <v>0</v>
      </c>
      <c r="N120" s="61"/>
    </row>
    <row r="121" spans="1:14" x14ac:dyDescent="0.2">
      <c r="A121" s="58" t="s">
        <v>243</v>
      </c>
      <c r="B121" s="58">
        <v>41</v>
      </c>
      <c r="C121" s="118" t="s">
        <v>404</v>
      </c>
      <c r="D121" s="119"/>
      <c r="E121" s="119"/>
      <c r="F121" s="120"/>
      <c r="G121" s="61">
        <v>9480</v>
      </c>
      <c r="H121" s="61">
        <v>10819</v>
      </c>
      <c r="I121" s="61">
        <v>0</v>
      </c>
      <c r="J121" s="61">
        <v>470</v>
      </c>
      <c r="K121" s="61">
        <v>0</v>
      </c>
      <c r="L121" s="61">
        <v>1000</v>
      </c>
      <c r="M121" s="61">
        <v>1000</v>
      </c>
      <c r="N121" s="61"/>
    </row>
    <row r="122" spans="1:14" x14ac:dyDescent="0.2">
      <c r="A122" s="58" t="s">
        <v>316</v>
      </c>
      <c r="B122" s="58">
        <v>41</v>
      </c>
      <c r="C122" s="118" t="s">
        <v>317</v>
      </c>
      <c r="D122" s="119"/>
      <c r="E122" s="119"/>
      <c r="F122" s="120"/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/>
    </row>
    <row r="123" spans="1:14" x14ac:dyDescent="0.2">
      <c r="A123" s="58" t="s">
        <v>244</v>
      </c>
      <c r="B123" s="58">
        <v>41</v>
      </c>
      <c r="C123" s="119" t="s">
        <v>156</v>
      </c>
      <c r="D123" s="119"/>
      <c r="E123" s="119"/>
      <c r="F123" s="119"/>
      <c r="G123" s="61">
        <v>1127</v>
      </c>
      <c r="H123" s="61">
        <v>113</v>
      </c>
      <c r="I123" s="61">
        <v>600</v>
      </c>
      <c r="J123" s="61">
        <v>900</v>
      </c>
      <c r="K123" s="61">
        <v>900</v>
      </c>
      <c r="L123" s="61">
        <v>1200</v>
      </c>
      <c r="M123" s="61">
        <v>1200</v>
      </c>
      <c r="N123" s="61"/>
    </row>
    <row r="124" spans="1:14" x14ac:dyDescent="0.2">
      <c r="A124" s="111" t="s">
        <v>75</v>
      </c>
      <c r="B124" s="111"/>
      <c r="C124" s="139" t="s">
        <v>76</v>
      </c>
      <c r="D124" s="139"/>
      <c r="E124" s="139"/>
      <c r="F124" s="139"/>
      <c r="G124" s="112">
        <f>SUM(G126:G129)</f>
        <v>635</v>
      </c>
      <c r="H124" s="112">
        <f>SUM(H126:H129)</f>
        <v>601</v>
      </c>
      <c r="I124" s="112">
        <f t="shared" ref="I124" si="58">SUM(I126:I129)</f>
        <v>690</v>
      </c>
      <c r="J124" s="112">
        <f t="shared" ref="J124" si="59">SUM(J126:J129)</f>
        <v>890</v>
      </c>
      <c r="K124" s="112">
        <f t="shared" ref="K124:L124" si="60">SUM(K126:K129)</f>
        <v>690</v>
      </c>
      <c r="L124" s="112">
        <f t="shared" si="60"/>
        <v>650</v>
      </c>
      <c r="M124" s="112">
        <f t="shared" ref="M124" si="61">SUM(M126:M129)</f>
        <v>650</v>
      </c>
      <c r="N124" s="112"/>
    </row>
    <row r="125" spans="1:14" x14ac:dyDescent="0.2">
      <c r="A125" s="12"/>
      <c r="B125" s="12"/>
      <c r="C125" s="12"/>
      <c r="D125" s="12"/>
      <c r="E125" s="12"/>
      <c r="F125" s="12"/>
      <c r="G125" s="13"/>
      <c r="H125" s="13"/>
      <c r="I125" s="13"/>
      <c r="J125" s="13"/>
      <c r="K125" s="13"/>
      <c r="L125" s="13"/>
      <c r="M125" s="13"/>
      <c r="N125" s="317"/>
    </row>
    <row r="126" spans="1:14" x14ac:dyDescent="0.2">
      <c r="A126" s="132">
        <v>632</v>
      </c>
      <c r="B126" s="286">
        <v>41</v>
      </c>
      <c r="C126" s="142" t="s">
        <v>37</v>
      </c>
      <c r="D126" s="142"/>
      <c r="E126" s="142"/>
      <c r="F126" s="142"/>
      <c r="G126" s="59">
        <v>431</v>
      </c>
      <c r="H126" s="59">
        <v>244</v>
      </c>
      <c r="I126" s="59">
        <v>300</v>
      </c>
      <c r="J126" s="59">
        <v>300</v>
      </c>
      <c r="K126" s="59">
        <v>300</v>
      </c>
      <c r="L126" s="59">
        <v>200</v>
      </c>
      <c r="M126" s="59">
        <v>200</v>
      </c>
      <c r="N126" s="59"/>
    </row>
    <row r="127" spans="1:14" x14ac:dyDescent="0.2">
      <c r="A127" s="132">
        <v>633</v>
      </c>
      <c r="B127" s="286">
        <v>41</v>
      </c>
      <c r="C127" s="145" t="s">
        <v>122</v>
      </c>
      <c r="D127" s="142"/>
      <c r="E127" s="142"/>
      <c r="F127" s="143"/>
      <c r="G127" s="59">
        <v>204</v>
      </c>
      <c r="H127" s="59">
        <v>5</v>
      </c>
      <c r="I127" s="59">
        <v>90</v>
      </c>
      <c r="J127" s="59">
        <v>90</v>
      </c>
      <c r="K127" s="59">
        <v>90</v>
      </c>
      <c r="L127" s="59">
        <v>200</v>
      </c>
      <c r="M127" s="59">
        <v>200</v>
      </c>
      <c r="N127" s="59"/>
    </row>
    <row r="128" spans="1:14" x14ac:dyDescent="0.2">
      <c r="A128" s="132">
        <v>635</v>
      </c>
      <c r="B128" s="286">
        <v>41</v>
      </c>
      <c r="C128" s="142" t="s">
        <v>124</v>
      </c>
      <c r="D128" s="142"/>
      <c r="E128" s="142"/>
      <c r="F128" s="142"/>
      <c r="G128" s="59">
        <v>0</v>
      </c>
      <c r="H128" s="59">
        <v>352</v>
      </c>
      <c r="I128" s="59">
        <v>200</v>
      </c>
      <c r="J128" s="59">
        <v>400</v>
      </c>
      <c r="K128" s="59">
        <v>200</v>
      </c>
      <c r="L128" s="59">
        <v>100</v>
      </c>
      <c r="M128" s="59">
        <v>100</v>
      </c>
      <c r="N128" s="59"/>
    </row>
    <row r="129" spans="1:15" x14ac:dyDescent="0.2">
      <c r="A129" s="132">
        <v>637</v>
      </c>
      <c r="B129" s="286">
        <v>41</v>
      </c>
      <c r="C129" s="8" t="s">
        <v>38</v>
      </c>
      <c r="D129" s="8"/>
      <c r="E129" s="8"/>
      <c r="F129" s="8"/>
      <c r="G129" s="59">
        <v>0</v>
      </c>
      <c r="H129" s="59">
        <v>0</v>
      </c>
      <c r="I129" s="59">
        <v>100</v>
      </c>
      <c r="J129" s="59">
        <v>100</v>
      </c>
      <c r="K129" s="59">
        <v>100</v>
      </c>
      <c r="L129" s="59">
        <v>150</v>
      </c>
      <c r="M129" s="59">
        <v>150</v>
      </c>
      <c r="N129" s="59"/>
    </row>
    <row r="130" spans="1:15" x14ac:dyDescent="0.2">
      <c r="A130" s="111" t="s">
        <v>77</v>
      </c>
      <c r="B130" s="187"/>
      <c r="C130" s="139" t="s">
        <v>78</v>
      </c>
      <c r="D130" s="139"/>
      <c r="E130" s="139"/>
      <c r="F130" s="139"/>
      <c r="G130" s="112">
        <f t="shared" ref="G130" si="62">SUM(G131:G140)</f>
        <v>4556</v>
      </c>
      <c r="H130" s="112">
        <f t="shared" ref="H130:J130" si="63">SUM(H131:H140)</f>
        <v>8327</v>
      </c>
      <c r="I130" s="112">
        <f t="shared" ref="I130:K130" si="64">SUM(I131:I140)</f>
        <v>74416</v>
      </c>
      <c r="J130" s="112">
        <f t="shared" si="63"/>
        <v>95315</v>
      </c>
      <c r="K130" s="112">
        <f t="shared" si="64"/>
        <v>12200</v>
      </c>
      <c r="L130" s="112">
        <f t="shared" ref="L130:M130" si="65">SUM(L131:L140)</f>
        <v>8140</v>
      </c>
      <c r="M130" s="112">
        <f t="shared" si="65"/>
        <v>8140</v>
      </c>
      <c r="N130" s="112"/>
    </row>
    <row r="131" spans="1:15" x14ac:dyDescent="0.2">
      <c r="A131" s="132">
        <v>620</v>
      </c>
      <c r="B131" s="286">
        <v>41</v>
      </c>
      <c r="C131" s="145" t="s">
        <v>35</v>
      </c>
      <c r="D131" s="142"/>
      <c r="E131" s="142"/>
      <c r="F131" s="143"/>
      <c r="G131" s="59">
        <v>84</v>
      </c>
      <c r="H131" s="59">
        <v>96</v>
      </c>
      <c r="I131" s="59">
        <v>390</v>
      </c>
      <c r="J131" s="59">
        <v>200</v>
      </c>
      <c r="K131" s="59">
        <v>200</v>
      </c>
      <c r="L131" s="59">
        <v>390</v>
      </c>
      <c r="M131" s="59">
        <v>390</v>
      </c>
      <c r="N131" s="59"/>
      <c r="O131" s="317"/>
    </row>
    <row r="132" spans="1:15" x14ac:dyDescent="0.2">
      <c r="A132" s="162">
        <v>632</v>
      </c>
      <c r="B132" s="276">
        <v>41</v>
      </c>
      <c r="C132" s="119" t="s">
        <v>37</v>
      </c>
      <c r="D132" s="119"/>
      <c r="E132" s="119"/>
      <c r="F132" s="119"/>
      <c r="G132" s="61">
        <v>402</v>
      </c>
      <c r="H132" s="61">
        <v>786</v>
      </c>
      <c r="I132" s="61">
        <v>500</v>
      </c>
      <c r="J132" s="61">
        <v>250</v>
      </c>
      <c r="K132" s="61">
        <v>300</v>
      </c>
      <c r="L132" s="61">
        <v>300</v>
      </c>
      <c r="M132" s="61">
        <v>300</v>
      </c>
      <c r="N132" s="61"/>
    </row>
    <row r="133" spans="1:15" x14ac:dyDescent="0.2">
      <c r="A133" s="162">
        <v>633</v>
      </c>
      <c r="B133" s="276">
        <v>41</v>
      </c>
      <c r="C133" s="27" t="s">
        <v>122</v>
      </c>
      <c r="D133" s="27"/>
      <c r="E133" s="27"/>
      <c r="F133" s="27"/>
      <c r="G133" s="61">
        <v>133</v>
      </c>
      <c r="H133" s="61">
        <v>80</v>
      </c>
      <c r="I133" s="61">
        <v>950</v>
      </c>
      <c r="J133" s="61">
        <v>100</v>
      </c>
      <c r="K133" s="61">
        <v>800</v>
      </c>
      <c r="L133" s="61">
        <v>750</v>
      </c>
      <c r="M133" s="61">
        <v>750</v>
      </c>
      <c r="N133" s="61"/>
    </row>
    <row r="134" spans="1:15" x14ac:dyDescent="0.2">
      <c r="A134" s="162">
        <v>635004</v>
      </c>
      <c r="B134" s="276">
        <v>41</v>
      </c>
      <c r="C134" s="119" t="s">
        <v>162</v>
      </c>
      <c r="D134" s="119"/>
      <c r="E134" s="119"/>
      <c r="F134" s="119"/>
      <c r="G134" s="61">
        <v>112</v>
      </c>
      <c r="H134" s="61">
        <v>0</v>
      </c>
      <c r="I134" s="61">
        <v>1000</v>
      </c>
      <c r="J134" s="61">
        <v>100</v>
      </c>
      <c r="K134" s="61">
        <v>100</v>
      </c>
      <c r="L134" s="61">
        <v>400</v>
      </c>
      <c r="M134" s="61">
        <v>400</v>
      </c>
      <c r="N134" s="61"/>
    </row>
    <row r="135" spans="1:15" x14ac:dyDescent="0.2">
      <c r="A135" s="162">
        <v>635006</v>
      </c>
      <c r="B135" s="276">
        <v>41</v>
      </c>
      <c r="C135" s="27" t="s">
        <v>163</v>
      </c>
      <c r="D135" s="27"/>
      <c r="E135" s="27"/>
      <c r="F135" s="27"/>
      <c r="G135" s="61">
        <v>70</v>
      </c>
      <c r="H135" s="61">
        <v>3859</v>
      </c>
      <c r="I135" s="61">
        <v>66861</v>
      </c>
      <c r="J135" s="61">
        <v>87000</v>
      </c>
      <c r="K135" s="61">
        <v>6000</v>
      </c>
      <c r="L135" s="61">
        <v>1000</v>
      </c>
      <c r="M135" s="61">
        <v>1000</v>
      </c>
      <c r="N135" s="61"/>
    </row>
    <row r="136" spans="1:15" x14ac:dyDescent="0.2">
      <c r="A136" s="162">
        <v>637004</v>
      </c>
      <c r="B136" s="276">
        <v>41</v>
      </c>
      <c r="C136" s="119" t="s">
        <v>164</v>
      </c>
      <c r="D136" s="119"/>
      <c r="E136" s="119"/>
      <c r="F136" s="119"/>
      <c r="G136" s="61">
        <v>131</v>
      </c>
      <c r="H136" s="61">
        <v>252</v>
      </c>
      <c r="I136" s="61">
        <v>600</v>
      </c>
      <c r="J136" s="61">
        <v>3500</v>
      </c>
      <c r="K136" s="61">
        <v>600</v>
      </c>
      <c r="L136" s="61">
        <v>600</v>
      </c>
      <c r="M136" s="61">
        <v>600</v>
      </c>
      <c r="N136" s="61"/>
      <c r="O136" s="277"/>
    </row>
    <row r="137" spans="1:15" x14ac:dyDescent="0.2">
      <c r="A137" s="162">
        <v>637005</v>
      </c>
      <c r="B137" s="276">
        <v>41</v>
      </c>
      <c r="C137" s="27" t="s">
        <v>167</v>
      </c>
      <c r="D137" s="27"/>
      <c r="E137" s="27"/>
      <c r="F137" s="27"/>
      <c r="G137" s="61">
        <v>0</v>
      </c>
      <c r="H137" s="61">
        <v>204</v>
      </c>
      <c r="I137" s="61">
        <v>200</v>
      </c>
      <c r="J137" s="61">
        <v>250</v>
      </c>
      <c r="K137" s="61">
        <v>250</v>
      </c>
      <c r="L137" s="61">
        <v>450</v>
      </c>
      <c r="M137" s="61">
        <v>450</v>
      </c>
      <c r="N137" s="61"/>
    </row>
    <row r="138" spans="1:15" x14ac:dyDescent="0.2">
      <c r="A138" s="162">
        <v>637027</v>
      </c>
      <c r="B138" s="276">
        <v>41</v>
      </c>
      <c r="C138" s="119" t="s">
        <v>135</v>
      </c>
      <c r="D138" s="119"/>
      <c r="E138" s="119"/>
      <c r="F138" s="119"/>
      <c r="G138" s="61">
        <v>819</v>
      </c>
      <c r="H138" s="61">
        <v>477</v>
      </c>
      <c r="I138" s="61">
        <v>1000</v>
      </c>
      <c r="J138" s="61">
        <v>1000</v>
      </c>
      <c r="K138" s="61">
        <v>1000</v>
      </c>
      <c r="L138" s="61">
        <v>1500</v>
      </c>
      <c r="M138" s="61">
        <v>1500</v>
      </c>
      <c r="N138" s="61"/>
    </row>
    <row r="139" spans="1:15" x14ac:dyDescent="0.2">
      <c r="A139" s="162">
        <v>642001</v>
      </c>
      <c r="B139" s="276">
        <v>41</v>
      </c>
      <c r="C139" s="27" t="s">
        <v>302</v>
      </c>
      <c r="D139" s="27"/>
      <c r="E139" s="27"/>
      <c r="F139" s="27"/>
      <c r="G139" s="59">
        <v>65</v>
      </c>
      <c r="H139" s="59">
        <v>65</v>
      </c>
      <c r="I139" s="59">
        <v>65</v>
      </c>
      <c r="J139" s="59">
        <v>65</v>
      </c>
      <c r="K139" s="59">
        <v>100</v>
      </c>
      <c r="L139" s="59">
        <v>50</v>
      </c>
      <c r="M139" s="59">
        <v>50</v>
      </c>
      <c r="N139" s="59"/>
    </row>
    <row r="140" spans="1:15" x14ac:dyDescent="0.2">
      <c r="A140" s="162">
        <v>642006</v>
      </c>
      <c r="B140" s="276">
        <v>41</v>
      </c>
      <c r="C140" s="119" t="s">
        <v>166</v>
      </c>
      <c r="D140" s="119"/>
      <c r="E140" s="119"/>
      <c r="F140" s="119"/>
      <c r="G140" s="59">
        <v>2740</v>
      </c>
      <c r="H140" s="59">
        <v>2508</v>
      </c>
      <c r="I140" s="59">
        <v>2850</v>
      </c>
      <c r="J140" s="59">
        <v>2850</v>
      </c>
      <c r="K140" s="59">
        <v>2850</v>
      </c>
      <c r="L140" s="59">
        <v>2700</v>
      </c>
      <c r="M140" s="59">
        <v>2700</v>
      </c>
      <c r="N140" s="59"/>
    </row>
    <row r="141" spans="1:15" x14ac:dyDescent="0.2">
      <c r="A141" s="130" t="s">
        <v>80</v>
      </c>
      <c r="B141" s="187"/>
      <c r="C141" s="25" t="s">
        <v>81</v>
      </c>
      <c r="D141" s="25"/>
      <c r="E141" s="25"/>
      <c r="F141" s="25"/>
      <c r="G141" s="112">
        <f t="shared" ref="G141:M141" si="66">SUM(G142:G142)</f>
        <v>0</v>
      </c>
      <c r="H141" s="112">
        <f t="shared" si="66"/>
        <v>0</v>
      </c>
      <c r="I141" s="112">
        <f t="shared" si="66"/>
        <v>1000</v>
      </c>
      <c r="J141" s="112">
        <f t="shared" si="66"/>
        <v>1000</v>
      </c>
      <c r="K141" s="112">
        <f t="shared" si="66"/>
        <v>1000</v>
      </c>
      <c r="L141" s="112">
        <f t="shared" si="66"/>
        <v>0</v>
      </c>
      <c r="M141" s="112">
        <f t="shared" si="66"/>
        <v>0</v>
      </c>
      <c r="N141" s="112"/>
    </row>
    <row r="142" spans="1:15" x14ac:dyDescent="0.2">
      <c r="A142" s="162">
        <v>642007</v>
      </c>
      <c r="B142" s="276">
        <v>41</v>
      </c>
      <c r="C142" s="119" t="s">
        <v>168</v>
      </c>
      <c r="D142" s="119"/>
      <c r="E142" s="119"/>
      <c r="F142" s="119"/>
      <c r="G142" s="61">
        <v>0</v>
      </c>
      <c r="H142" s="61">
        <v>0</v>
      </c>
      <c r="I142" s="61">
        <v>1000</v>
      </c>
      <c r="J142" s="61">
        <v>1000</v>
      </c>
      <c r="K142" s="61">
        <v>1000</v>
      </c>
      <c r="L142" s="61">
        <v>0</v>
      </c>
      <c r="M142" s="61">
        <v>0</v>
      </c>
      <c r="N142" s="61"/>
    </row>
    <row r="143" spans="1:15" x14ac:dyDescent="0.2">
      <c r="A143" s="206" t="s">
        <v>82</v>
      </c>
      <c r="B143" s="302"/>
      <c r="C143" s="156" t="s">
        <v>83</v>
      </c>
      <c r="D143" s="169"/>
      <c r="E143" s="169"/>
      <c r="F143" s="169"/>
      <c r="G143" s="161">
        <f t="shared" ref="G143" si="67">SUM(G144,G146,G149,G152,G154,G156,G158)</f>
        <v>12908</v>
      </c>
      <c r="H143" s="161">
        <v>14541</v>
      </c>
      <c r="I143" s="161">
        <f t="shared" ref="I143" si="68">SUM(I144,I146,I149,I152,I154,I156,I158)</f>
        <v>5000</v>
      </c>
      <c r="J143" s="161">
        <f t="shared" ref="J143:M143" si="69">SUM(J144,J146,J149,J152,J154,J156,J158)</f>
        <v>30000</v>
      </c>
      <c r="K143" s="161">
        <f t="shared" si="69"/>
        <v>0</v>
      </c>
      <c r="L143" s="161">
        <f t="shared" si="69"/>
        <v>0</v>
      </c>
      <c r="M143" s="161">
        <f t="shared" si="69"/>
        <v>0</v>
      </c>
      <c r="N143" s="161"/>
    </row>
    <row r="144" spans="1:15" x14ac:dyDescent="0.2">
      <c r="A144" s="111" t="s">
        <v>433</v>
      </c>
      <c r="B144" s="301"/>
      <c r="C144" s="139" t="s">
        <v>201</v>
      </c>
      <c r="D144" s="139"/>
      <c r="E144" s="139"/>
      <c r="F144" s="139"/>
      <c r="G144" s="112">
        <f t="shared" ref="G144:M144" si="70">SUM(G145:G145)</f>
        <v>3485</v>
      </c>
      <c r="H144" s="112">
        <f t="shared" si="70"/>
        <v>2334</v>
      </c>
      <c r="I144" s="112">
        <f t="shared" si="70"/>
        <v>0</v>
      </c>
      <c r="J144" s="112">
        <f t="shared" si="70"/>
        <v>30000</v>
      </c>
      <c r="K144" s="112">
        <f t="shared" si="70"/>
        <v>0</v>
      </c>
      <c r="L144" s="112">
        <f t="shared" si="70"/>
        <v>0</v>
      </c>
      <c r="M144" s="112">
        <f t="shared" si="70"/>
        <v>0</v>
      </c>
      <c r="N144" s="112"/>
    </row>
    <row r="145" spans="1:16" x14ac:dyDescent="0.2">
      <c r="A145" s="162" t="s">
        <v>458</v>
      </c>
      <c r="B145" s="276">
        <v>41</v>
      </c>
      <c r="C145" s="118" t="s">
        <v>308</v>
      </c>
      <c r="D145" s="119"/>
      <c r="E145" s="119"/>
      <c r="F145" s="120"/>
      <c r="G145" s="61">
        <v>3485</v>
      </c>
      <c r="H145" s="61">
        <v>2334</v>
      </c>
      <c r="I145" s="61">
        <v>0</v>
      </c>
      <c r="J145" s="61">
        <v>30000</v>
      </c>
      <c r="K145" s="61">
        <v>0</v>
      </c>
      <c r="L145" s="61">
        <v>0</v>
      </c>
      <c r="M145" s="61">
        <v>0</v>
      </c>
      <c r="N145" s="61"/>
      <c r="P145" t="s">
        <v>405</v>
      </c>
    </row>
    <row r="146" spans="1:16" x14ac:dyDescent="0.2">
      <c r="A146" s="111" t="s">
        <v>93</v>
      </c>
      <c r="B146" s="301"/>
      <c r="C146" s="139" t="s">
        <v>202</v>
      </c>
      <c r="D146" s="139"/>
      <c r="E146" s="139"/>
      <c r="F146" s="139"/>
      <c r="G146" s="112">
        <v>2619</v>
      </c>
      <c r="H146" s="112">
        <v>1752</v>
      </c>
      <c r="I146" s="112">
        <f>SUM(I148:I148)</f>
        <v>0</v>
      </c>
      <c r="J146" s="112">
        <v>0</v>
      </c>
      <c r="K146" s="112">
        <f>SUM(K148:K148)</f>
        <v>0</v>
      </c>
      <c r="L146" s="112">
        <f>SUM(L148:L148)</f>
        <v>0</v>
      </c>
      <c r="M146" s="112">
        <f>SUM(M148:M148)</f>
        <v>0</v>
      </c>
      <c r="N146" s="112"/>
    </row>
    <row r="147" spans="1:16" x14ac:dyDescent="0.2">
      <c r="A147" s="111">
        <v>635</v>
      </c>
      <c r="B147" s="301">
        <v>41</v>
      </c>
      <c r="C147" s="167" t="s">
        <v>174</v>
      </c>
      <c r="D147" s="139"/>
      <c r="E147" s="139"/>
      <c r="F147" s="140"/>
      <c r="G147" s="112">
        <v>2619</v>
      </c>
      <c r="H147" s="112">
        <v>1752</v>
      </c>
      <c r="I147" s="112"/>
      <c r="J147" s="112">
        <v>0</v>
      </c>
      <c r="K147" s="112"/>
      <c r="L147" s="112"/>
      <c r="M147" s="112"/>
      <c r="N147" s="112"/>
    </row>
    <row r="148" spans="1:16" x14ac:dyDescent="0.2">
      <c r="A148" s="162">
        <v>633</v>
      </c>
      <c r="B148" s="276">
        <v>41</v>
      </c>
      <c r="C148" s="27" t="s">
        <v>422</v>
      </c>
      <c r="D148" s="27"/>
      <c r="E148" s="27"/>
      <c r="F148" s="27"/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/>
    </row>
    <row r="149" spans="1:16" x14ac:dyDescent="0.2">
      <c r="A149" s="111" t="s">
        <v>169</v>
      </c>
      <c r="B149" s="301"/>
      <c r="C149" s="139" t="s">
        <v>203</v>
      </c>
      <c r="D149" s="139"/>
      <c r="E149" s="139"/>
      <c r="F149" s="139"/>
      <c r="G149" s="112">
        <v>6804</v>
      </c>
      <c r="H149" s="112">
        <v>10455</v>
      </c>
      <c r="I149" s="112">
        <v>5000</v>
      </c>
      <c r="J149" s="112">
        <v>0</v>
      </c>
      <c r="K149" s="112">
        <v>0</v>
      </c>
      <c r="L149" s="112">
        <f t="shared" ref="L149:M149" si="71">SUM(L150:L150)</f>
        <v>0</v>
      </c>
      <c r="M149" s="112">
        <f t="shared" si="71"/>
        <v>0</v>
      </c>
      <c r="N149" s="112"/>
    </row>
    <row r="150" spans="1:16" x14ac:dyDescent="0.2">
      <c r="A150" s="162" t="s">
        <v>418</v>
      </c>
      <c r="B150" s="276">
        <v>41</v>
      </c>
      <c r="C150" s="27" t="s">
        <v>309</v>
      </c>
      <c r="D150" s="27"/>
      <c r="E150" s="27"/>
      <c r="F150" s="27"/>
      <c r="G150" s="61">
        <v>767</v>
      </c>
      <c r="H150" s="61">
        <v>2295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/>
    </row>
    <row r="151" spans="1:16" x14ac:dyDescent="0.2">
      <c r="A151" s="162" t="s">
        <v>423</v>
      </c>
      <c r="B151" s="276">
        <v>41</v>
      </c>
      <c r="C151" s="27" t="s">
        <v>419</v>
      </c>
      <c r="D151" s="27"/>
      <c r="E151" s="27"/>
      <c r="F151" s="27"/>
      <c r="G151" s="61">
        <v>6037</v>
      </c>
      <c r="H151" s="61">
        <v>8160</v>
      </c>
      <c r="I151" s="61">
        <v>5000</v>
      </c>
      <c r="J151" s="61">
        <v>0</v>
      </c>
      <c r="K151" s="61">
        <v>0</v>
      </c>
      <c r="L151" s="61"/>
      <c r="M151" s="61"/>
      <c r="N151" s="61"/>
    </row>
    <row r="152" spans="1:16" x14ac:dyDescent="0.2">
      <c r="A152" s="130" t="s">
        <v>170</v>
      </c>
      <c r="B152" s="301"/>
      <c r="C152" s="139" t="s">
        <v>171</v>
      </c>
      <c r="D152" s="139"/>
      <c r="E152" s="139"/>
      <c r="F152" s="139"/>
      <c r="G152" s="112">
        <f t="shared" ref="G152:M152" si="72">SUM(G153:G153)</f>
        <v>0</v>
      </c>
      <c r="H152" s="112"/>
      <c r="I152" s="112">
        <f t="shared" si="72"/>
        <v>0</v>
      </c>
      <c r="J152" s="112">
        <f t="shared" si="72"/>
        <v>0</v>
      </c>
      <c r="K152" s="112">
        <f t="shared" si="72"/>
        <v>0</v>
      </c>
      <c r="L152" s="112">
        <f t="shared" si="72"/>
        <v>0</v>
      </c>
      <c r="M152" s="112">
        <f t="shared" si="72"/>
        <v>0</v>
      </c>
      <c r="N152" s="112"/>
    </row>
    <row r="153" spans="1:16" x14ac:dyDescent="0.2">
      <c r="A153" s="132">
        <v>641013</v>
      </c>
      <c r="B153" s="286">
        <v>41</v>
      </c>
      <c r="C153" s="8" t="s">
        <v>263</v>
      </c>
      <c r="D153" s="8"/>
      <c r="E153" s="8"/>
      <c r="F153" s="8"/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59">
        <v>0</v>
      </c>
      <c r="M153" s="59">
        <v>0</v>
      </c>
      <c r="N153" s="59"/>
    </row>
    <row r="154" spans="1:16" x14ac:dyDescent="0.2">
      <c r="A154" s="130" t="s">
        <v>84</v>
      </c>
      <c r="B154" s="301"/>
      <c r="C154" s="139" t="s">
        <v>204</v>
      </c>
      <c r="D154" s="139"/>
      <c r="E154" s="139"/>
      <c r="F154" s="139"/>
      <c r="G154" s="112">
        <f t="shared" ref="G154:M154" si="73">SUM(G155:G155)</f>
        <v>0</v>
      </c>
      <c r="H154" s="112">
        <f t="shared" si="73"/>
        <v>0</v>
      </c>
      <c r="I154" s="112">
        <f t="shared" si="73"/>
        <v>0</v>
      </c>
      <c r="J154" s="112">
        <v>0</v>
      </c>
      <c r="K154" s="112">
        <f t="shared" si="73"/>
        <v>0</v>
      </c>
      <c r="L154" s="112">
        <f t="shared" si="73"/>
        <v>0</v>
      </c>
      <c r="M154" s="112">
        <f t="shared" si="73"/>
        <v>0</v>
      </c>
      <c r="N154" s="112"/>
    </row>
    <row r="155" spans="1:16" x14ac:dyDescent="0.2">
      <c r="A155" s="132"/>
      <c r="B155" s="286">
        <v>41</v>
      </c>
      <c r="C155" s="8"/>
      <c r="D155" s="8"/>
      <c r="E155" s="8"/>
      <c r="F155" s="8"/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/>
    </row>
    <row r="156" spans="1:16" x14ac:dyDescent="0.2">
      <c r="A156" s="130" t="s">
        <v>172</v>
      </c>
      <c r="B156" s="301"/>
      <c r="C156" s="139" t="s">
        <v>206</v>
      </c>
      <c r="D156" s="139"/>
      <c r="E156" s="139"/>
      <c r="F156" s="139"/>
      <c r="G156" s="112">
        <f t="shared" ref="G156:M156" si="74">SUM(G157:G157)</f>
        <v>0</v>
      </c>
      <c r="H156" s="112">
        <f t="shared" si="74"/>
        <v>0</v>
      </c>
      <c r="I156" s="112">
        <f t="shared" si="74"/>
        <v>0</v>
      </c>
      <c r="J156" s="112">
        <f t="shared" si="74"/>
        <v>0</v>
      </c>
      <c r="K156" s="112">
        <f t="shared" si="74"/>
        <v>0</v>
      </c>
      <c r="L156" s="112">
        <f t="shared" si="74"/>
        <v>0</v>
      </c>
      <c r="M156" s="112">
        <f t="shared" si="74"/>
        <v>0</v>
      </c>
      <c r="N156" s="112"/>
    </row>
    <row r="157" spans="1:16" x14ac:dyDescent="0.2">
      <c r="A157" s="132"/>
      <c r="B157" s="286">
        <v>41</v>
      </c>
      <c r="C157" s="8"/>
      <c r="D157" s="8"/>
      <c r="E157" s="8"/>
      <c r="F157" s="8"/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59">
        <v>0</v>
      </c>
      <c r="M157" s="59">
        <v>0</v>
      </c>
      <c r="N157" s="59"/>
    </row>
    <row r="158" spans="1:16" x14ac:dyDescent="0.2">
      <c r="A158" s="130" t="s">
        <v>173</v>
      </c>
      <c r="B158" s="301"/>
      <c r="C158" s="167" t="s">
        <v>205</v>
      </c>
      <c r="D158" s="139"/>
      <c r="E158" s="139"/>
      <c r="F158" s="140"/>
      <c r="G158" s="112">
        <f t="shared" ref="G158:M158" si="75">SUM(G159:G159)</f>
        <v>0</v>
      </c>
      <c r="H158" s="112">
        <f t="shared" si="75"/>
        <v>0</v>
      </c>
      <c r="I158" s="112">
        <f t="shared" si="75"/>
        <v>0</v>
      </c>
      <c r="J158" s="112">
        <f t="shared" si="75"/>
        <v>0</v>
      </c>
      <c r="K158" s="112">
        <f t="shared" si="75"/>
        <v>0</v>
      </c>
      <c r="L158" s="112">
        <f t="shared" si="75"/>
        <v>0</v>
      </c>
      <c r="M158" s="112">
        <f t="shared" si="75"/>
        <v>0</v>
      </c>
      <c r="N158" s="112"/>
    </row>
    <row r="159" spans="1:16" x14ac:dyDescent="0.2">
      <c r="A159" s="162"/>
      <c r="B159" s="276">
        <v>41</v>
      </c>
      <c r="C159" s="118"/>
      <c r="D159" s="119"/>
      <c r="E159" s="119"/>
      <c r="F159" s="120"/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/>
    </row>
    <row r="160" spans="1:16" x14ac:dyDescent="0.2">
      <c r="A160" s="206">
        <v>10</v>
      </c>
      <c r="B160" s="302"/>
      <c r="C160" s="176" t="s">
        <v>85</v>
      </c>
      <c r="D160" s="171"/>
      <c r="E160" s="171"/>
      <c r="F160" s="171"/>
      <c r="G160" s="161">
        <f t="shared" ref="G160:M160" si="76">SUM(G161,G167,G169)</f>
        <v>25104</v>
      </c>
      <c r="H160" s="161">
        <f t="shared" si="76"/>
        <v>38397</v>
      </c>
      <c r="I160" s="161">
        <f t="shared" si="76"/>
        <v>18760</v>
      </c>
      <c r="J160" s="161">
        <f t="shared" si="76"/>
        <v>41432</v>
      </c>
      <c r="K160" s="161">
        <f t="shared" si="76"/>
        <v>21530</v>
      </c>
      <c r="L160" s="161">
        <f t="shared" si="76"/>
        <v>18660</v>
      </c>
      <c r="M160" s="161">
        <f t="shared" si="76"/>
        <v>18660</v>
      </c>
      <c r="N160" s="161"/>
    </row>
    <row r="161" spans="1:15" x14ac:dyDescent="0.2">
      <c r="A161" s="207" t="s">
        <v>210</v>
      </c>
      <c r="B161" s="301"/>
      <c r="C161" s="139" t="s">
        <v>86</v>
      </c>
      <c r="D161" s="139"/>
      <c r="E161" s="139"/>
      <c r="F161" s="139"/>
      <c r="G161" s="112">
        <f t="shared" ref="G161:M161" si="77">SUM(G163:G166)</f>
        <v>16200</v>
      </c>
      <c r="H161" s="112">
        <f t="shared" si="77"/>
        <v>23064</v>
      </c>
      <c r="I161" s="112">
        <f t="shared" si="77"/>
        <v>18530</v>
      </c>
      <c r="J161" s="112">
        <f t="shared" si="77"/>
        <v>17741</v>
      </c>
      <c r="K161" s="112">
        <f t="shared" si="77"/>
        <v>21530</v>
      </c>
      <c r="L161" s="112">
        <f t="shared" si="77"/>
        <v>18530</v>
      </c>
      <c r="M161" s="112">
        <f t="shared" si="77"/>
        <v>18530</v>
      </c>
      <c r="N161" s="112"/>
    </row>
    <row r="162" spans="1:15" x14ac:dyDescent="0.2">
      <c r="A162" s="323"/>
      <c r="B162" s="32"/>
      <c r="C162" s="12"/>
      <c r="D162" s="12"/>
      <c r="E162" s="12"/>
      <c r="F162" s="12"/>
      <c r="G162" s="13"/>
      <c r="H162" s="13"/>
      <c r="I162" s="13"/>
      <c r="J162" s="13"/>
      <c r="K162" s="13"/>
      <c r="L162" s="13"/>
      <c r="M162" s="13"/>
      <c r="N162" s="317"/>
    </row>
    <row r="163" spans="1:15" x14ac:dyDescent="0.2">
      <c r="A163" s="162" t="s">
        <v>460</v>
      </c>
      <c r="B163" s="276">
        <v>41</v>
      </c>
      <c r="C163" s="119" t="s">
        <v>459</v>
      </c>
      <c r="D163" s="119"/>
      <c r="E163" s="119"/>
      <c r="F163" s="119"/>
      <c r="G163" s="61">
        <v>11291</v>
      </c>
      <c r="H163" s="61">
        <v>15384</v>
      </c>
      <c r="I163" s="61">
        <v>13000</v>
      </c>
      <c r="J163" s="61">
        <v>11830</v>
      </c>
      <c r="K163" s="61">
        <v>15000</v>
      </c>
      <c r="L163" s="61">
        <v>13000</v>
      </c>
      <c r="M163" s="61">
        <v>13000</v>
      </c>
      <c r="N163" s="61"/>
    </row>
    <row r="164" spans="1:15" x14ac:dyDescent="0.2">
      <c r="A164" s="162">
        <v>620</v>
      </c>
      <c r="B164" s="276">
        <v>41</v>
      </c>
      <c r="C164" s="27" t="s">
        <v>35</v>
      </c>
      <c r="D164" s="27"/>
      <c r="E164" s="27"/>
      <c r="F164" s="27"/>
      <c r="G164" s="61">
        <v>2862</v>
      </c>
      <c r="H164" s="61">
        <v>4353</v>
      </c>
      <c r="I164" s="61">
        <v>4070</v>
      </c>
      <c r="J164" s="61">
        <v>4451</v>
      </c>
      <c r="K164" s="61">
        <v>5070</v>
      </c>
      <c r="L164" s="61">
        <v>4070</v>
      </c>
      <c r="M164" s="61">
        <v>4070</v>
      </c>
      <c r="N164" s="61"/>
    </row>
    <row r="165" spans="1:15" x14ac:dyDescent="0.2">
      <c r="A165" s="162">
        <v>630</v>
      </c>
      <c r="B165" s="276">
        <v>41</v>
      </c>
      <c r="C165" s="119" t="s">
        <v>111</v>
      </c>
      <c r="D165" s="119"/>
      <c r="E165" s="119"/>
      <c r="F165" s="119"/>
      <c r="G165" s="61">
        <v>97</v>
      </c>
      <c r="H165" s="61">
        <v>177</v>
      </c>
      <c r="I165" s="61">
        <v>130</v>
      </c>
      <c r="J165" s="61">
        <v>130</v>
      </c>
      <c r="K165" s="61">
        <v>130</v>
      </c>
      <c r="L165" s="61">
        <v>130</v>
      </c>
      <c r="M165" s="61">
        <v>130</v>
      </c>
      <c r="N165" s="61"/>
    </row>
    <row r="166" spans="1:15" x14ac:dyDescent="0.2">
      <c r="A166" s="162">
        <v>642</v>
      </c>
      <c r="B166" s="276">
        <v>41</v>
      </c>
      <c r="C166" s="27" t="s">
        <v>207</v>
      </c>
      <c r="D166" s="27"/>
      <c r="E166" s="27"/>
      <c r="F166" s="27"/>
      <c r="G166" s="61">
        <v>1950</v>
      </c>
      <c r="H166" s="61">
        <v>3150</v>
      </c>
      <c r="I166" s="61">
        <v>1330</v>
      </c>
      <c r="J166" s="61">
        <v>1330</v>
      </c>
      <c r="K166" s="61">
        <v>1330</v>
      </c>
      <c r="L166" s="61">
        <v>1330</v>
      </c>
      <c r="M166" s="61">
        <v>1330</v>
      </c>
      <c r="N166" s="61"/>
    </row>
    <row r="167" spans="1:15" x14ac:dyDescent="0.2">
      <c r="A167" s="207" t="s">
        <v>209</v>
      </c>
      <c r="B167" s="303"/>
      <c r="C167" s="139" t="s">
        <v>87</v>
      </c>
      <c r="D167" s="139"/>
      <c r="E167" s="139"/>
      <c r="F167" s="139"/>
      <c r="G167" s="112">
        <f t="shared" ref="G167:M167" si="78">SUM(G168:G168)</f>
        <v>0</v>
      </c>
      <c r="H167" s="112">
        <f t="shared" si="78"/>
        <v>0</v>
      </c>
      <c r="I167" s="112">
        <f t="shared" si="78"/>
        <v>0</v>
      </c>
      <c r="J167" s="112">
        <f t="shared" si="78"/>
        <v>0</v>
      </c>
      <c r="K167" s="112">
        <f t="shared" si="78"/>
        <v>0</v>
      </c>
      <c r="L167" s="112">
        <f t="shared" si="78"/>
        <v>0</v>
      </c>
      <c r="M167" s="112">
        <f t="shared" si="78"/>
        <v>0</v>
      </c>
      <c r="N167" s="111"/>
    </row>
    <row r="168" spans="1:15" x14ac:dyDescent="0.2">
      <c r="A168" s="132">
        <v>640</v>
      </c>
      <c r="B168" s="286">
        <v>41</v>
      </c>
      <c r="C168" s="145" t="s">
        <v>74</v>
      </c>
      <c r="D168" s="142"/>
      <c r="E168" s="142"/>
      <c r="F168" s="143"/>
      <c r="G168" s="114">
        <v>0</v>
      </c>
      <c r="H168" s="114">
        <v>0</v>
      </c>
      <c r="I168" s="114">
        <v>0</v>
      </c>
      <c r="J168" s="114">
        <v>0</v>
      </c>
      <c r="K168" s="114">
        <v>0</v>
      </c>
      <c r="L168" s="114">
        <v>0</v>
      </c>
      <c r="M168" s="114">
        <v>0</v>
      </c>
      <c r="N168" s="114"/>
    </row>
    <row r="169" spans="1:15" x14ac:dyDescent="0.2">
      <c r="A169" s="204" t="s">
        <v>451</v>
      </c>
      <c r="B169" s="301"/>
      <c r="C169" s="139" t="s">
        <v>88</v>
      </c>
      <c r="D169" s="139"/>
      <c r="E169" s="139"/>
      <c r="F169" s="139"/>
      <c r="G169" s="112">
        <f>SUM(G170:G171)</f>
        <v>8904</v>
      </c>
      <c r="H169" s="112">
        <f>SUM(H170:H171)</f>
        <v>15333</v>
      </c>
      <c r="I169" s="112">
        <f>SUM(I170:I171)</f>
        <v>230</v>
      </c>
      <c r="J169" s="112">
        <f>SUM(J170:J172)</f>
        <v>23691</v>
      </c>
      <c r="K169" s="112">
        <f>SUM(K170:K171)</f>
        <v>0</v>
      </c>
      <c r="L169" s="112">
        <f>SUM(L170:L171)</f>
        <v>130</v>
      </c>
      <c r="M169" s="112">
        <f>SUM(M170:M171)</f>
        <v>130</v>
      </c>
      <c r="N169" s="112"/>
      <c r="O169" s="317"/>
    </row>
    <row r="170" spans="1:15" x14ac:dyDescent="0.2">
      <c r="A170" s="162">
        <v>637</v>
      </c>
      <c r="B170" s="276" t="s">
        <v>461</v>
      </c>
      <c r="C170" s="118" t="s">
        <v>38</v>
      </c>
      <c r="D170" s="119"/>
      <c r="E170" s="119"/>
      <c r="F170" s="120"/>
      <c r="G170" s="61">
        <v>8904</v>
      </c>
      <c r="H170" s="61">
        <v>15178</v>
      </c>
      <c r="I170" s="61">
        <v>0</v>
      </c>
      <c r="J170" s="61">
        <v>21191</v>
      </c>
      <c r="K170" s="61">
        <v>0</v>
      </c>
      <c r="L170" s="61">
        <v>0</v>
      </c>
      <c r="M170" s="61">
        <v>0</v>
      </c>
      <c r="N170" s="61"/>
      <c r="O170" s="277"/>
    </row>
    <row r="171" spans="1:15" x14ac:dyDescent="0.2">
      <c r="A171" s="162">
        <v>640</v>
      </c>
      <c r="B171" s="276">
        <v>41</v>
      </c>
      <c r="C171" s="119" t="s">
        <v>74</v>
      </c>
      <c r="D171" s="119"/>
      <c r="E171" s="321"/>
      <c r="F171" s="119"/>
      <c r="G171" s="61">
        <v>0</v>
      </c>
      <c r="H171" s="61">
        <v>155</v>
      </c>
      <c r="I171" s="61">
        <v>230</v>
      </c>
      <c r="J171" s="61">
        <v>0</v>
      </c>
      <c r="K171" s="61">
        <v>0</v>
      </c>
      <c r="L171" s="61">
        <v>130</v>
      </c>
      <c r="M171" s="61">
        <v>130</v>
      </c>
      <c r="N171" s="61"/>
    </row>
    <row r="172" spans="1:15" x14ac:dyDescent="0.2">
      <c r="A172" s="381">
        <v>642014</v>
      </c>
      <c r="B172" s="382" t="s">
        <v>462</v>
      </c>
      <c r="C172" s="119" t="s">
        <v>463</v>
      </c>
      <c r="D172" s="119"/>
      <c r="E172" s="321"/>
      <c r="F172" s="119"/>
      <c r="G172" s="61">
        <v>0</v>
      </c>
      <c r="H172" s="61">
        <v>0</v>
      </c>
      <c r="I172" s="61">
        <v>0</v>
      </c>
      <c r="J172" s="61">
        <v>2500</v>
      </c>
      <c r="K172" s="61">
        <v>0</v>
      </c>
      <c r="L172" s="61">
        <v>0</v>
      </c>
      <c r="M172" s="61">
        <v>0</v>
      </c>
      <c r="N172" s="61"/>
    </row>
    <row r="173" spans="1:15" x14ac:dyDescent="0.2">
      <c r="A173" s="194"/>
      <c r="B173" s="304"/>
      <c r="C173" s="172" t="s">
        <v>89</v>
      </c>
      <c r="D173" s="172"/>
      <c r="E173" s="172"/>
      <c r="F173" s="172"/>
      <c r="G173" s="82">
        <f>SUM(G5,G41,G47,G51,G54,G62,G80,G143,G160)</f>
        <v>491913</v>
      </c>
      <c r="H173" s="82">
        <v>611096</v>
      </c>
      <c r="I173" s="82">
        <f>SUM(I5,I41,I47,I51,I54,I62,I80,I143,I160)</f>
        <v>541462</v>
      </c>
      <c r="J173" s="82">
        <f>SUM(J5,J41,J47,J51,J54,J62,J80,J143,J160)</f>
        <v>754584</v>
      </c>
      <c r="K173" s="82">
        <f>SUM(K5,K41,K47,K51,K54,K62,K80,K143,K160)</f>
        <v>589068</v>
      </c>
      <c r="L173" s="82">
        <f>SUM(L5,L41,L47,L51,L54,L62,L80,L143,L160)</f>
        <v>437661</v>
      </c>
      <c r="M173" s="82">
        <f>SUM(M5,M41,M47,M51,M54,M62,M80,M143,M160)</f>
        <v>437661</v>
      </c>
      <c r="N173" s="82"/>
    </row>
    <row r="174" spans="1:15" x14ac:dyDescent="0.2">
      <c r="A174" s="6"/>
      <c r="B174" s="6"/>
      <c r="C174" s="1"/>
      <c r="D174" s="1"/>
      <c r="E174" s="1"/>
      <c r="F174" s="1"/>
      <c r="G174" s="7"/>
      <c r="H174" s="7"/>
      <c r="I174" s="1"/>
      <c r="J174" s="1"/>
      <c r="K174" s="7"/>
      <c r="L174" s="7"/>
      <c r="M174" s="7"/>
      <c r="N174" s="7"/>
    </row>
    <row r="175" spans="1:15" x14ac:dyDescent="0.2">
      <c r="A175" s="40"/>
      <c r="B175" s="24"/>
      <c r="C175" s="24"/>
      <c r="D175" s="24"/>
      <c r="E175" s="24"/>
      <c r="F175" s="24"/>
      <c r="G175" s="41"/>
      <c r="H175" s="41"/>
      <c r="I175" s="41"/>
      <c r="J175" s="41"/>
      <c r="K175" s="41"/>
      <c r="L175" s="41"/>
      <c r="M175" s="41"/>
      <c r="N175" s="41"/>
    </row>
    <row r="176" spans="1:15" x14ac:dyDescent="0.2">
      <c r="A176" s="40"/>
      <c r="B176" s="24"/>
      <c r="C176" s="24"/>
      <c r="D176" s="24"/>
      <c r="E176" s="24"/>
      <c r="F176" s="24"/>
      <c r="G176" s="41"/>
      <c r="H176" s="41"/>
      <c r="I176" s="41"/>
      <c r="J176" s="41"/>
      <c r="K176" s="41"/>
      <c r="L176" s="41"/>
      <c r="M176" s="41"/>
      <c r="N176" s="41"/>
    </row>
    <row r="177" spans="1:15" x14ac:dyDescent="0.2">
      <c r="A177" s="40"/>
      <c r="B177" s="24"/>
      <c r="C177" s="24"/>
      <c r="D177" s="24"/>
      <c r="E177" s="24"/>
      <c r="F177" s="24"/>
      <c r="G177" s="41"/>
      <c r="H177" s="41"/>
      <c r="I177" s="41"/>
      <c r="J177" s="41"/>
      <c r="K177" s="41"/>
      <c r="L177" s="41"/>
      <c r="M177" s="41"/>
      <c r="N177" s="41"/>
    </row>
    <row r="178" spans="1:15" x14ac:dyDescent="0.2">
      <c r="A178" s="40"/>
      <c r="B178" s="24"/>
      <c r="C178" s="24"/>
      <c r="D178" s="24"/>
      <c r="E178" s="24"/>
      <c r="F178" s="24"/>
      <c r="G178" s="41"/>
      <c r="H178" s="41"/>
      <c r="I178" s="41"/>
      <c r="J178" s="41"/>
      <c r="K178" s="41"/>
      <c r="L178" s="41"/>
      <c r="M178" s="41"/>
      <c r="N178" s="41"/>
    </row>
    <row r="179" spans="1:15" x14ac:dyDescent="0.2">
      <c r="A179" s="40"/>
      <c r="B179" s="24"/>
      <c r="C179" s="24"/>
      <c r="D179" s="24"/>
      <c r="E179" s="24"/>
      <c r="F179" s="24"/>
      <c r="G179" s="41"/>
      <c r="H179" s="41"/>
      <c r="I179" s="41"/>
      <c r="J179" s="41"/>
      <c r="K179" s="41"/>
      <c r="L179" s="41"/>
      <c r="M179" s="41"/>
      <c r="N179" s="41"/>
    </row>
    <row r="180" spans="1:15" x14ac:dyDescent="0.2">
      <c r="A180" s="40"/>
      <c r="B180" s="24"/>
      <c r="C180" s="24"/>
      <c r="D180" s="24"/>
      <c r="E180" s="24"/>
      <c r="F180" s="24"/>
      <c r="G180" s="41"/>
      <c r="H180" s="41"/>
      <c r="I180" s="41"/>
      <c r="J180" s="41"/>
      <c r="K180" s="41"/>
      <c r="L180" s="41"/>
      <c r="M180" s="41"/>
      <c r="N180" s="41"/>
    </row>
    <row r="181" spans="1:15" x14ac:dyDescent="0.2">
      <c r="A181" s="70" t="s">
        <v>29</v>
      </c>
      <c r="B181" s="173" t="s">
        <v>2</v>
      </c>
      <c r="C181" s="101" t="s">
        <v>97</v>
      </c>
      <c r="D181" s="102"/>
      <c r="E181" s="102"/>
      <c r="F181" s="103"/>
      <c r="G181" s="581" t="s">
        <v>222</v>
      </c>
      <c r="H181" s="582"/>
      <c r="I181" s="582"/>
      <c r="J181" s="583"/>
      <c r="K181" s="581" t="s">
        <v>436</v>
      </c>
      <c r="L181" s="582"/>
      <c r="M181" s="582"/>
      <c r="N181" s="583"/>
      <c r="O181" s="317"/>
    </row>
    <row r="182" spans="1:15" x14ac:dyDescent="0.2">
      <c r="A182" s="71" t="s">
        <v>31</v>
      </c>
      <c r="B182" s="174" t="s">
        <v>5</v>
      </c>
      <c r="C182" s="4"/>
      <c r="D182" s="4"/>
      <c r="E182" s="4"/>
      <c r="F182" s="4"/>
      <c r="G182" s="34" t="s">
        <v>112</v>
      </c>
      <c r="H182" s="34" t="s">
        <v>112</v>
      </c>
      <c r="I182" s="33" t="s">
        <v>223</v>
      </c>
      <c r="J182" s="33" t="s">
        <v>245</v>
      </c>
      <c r="K182" s="35">
        <v>2023</v>
      </c>
      <c r="L182" s="33">
        <v>2024</v>
      </c>
      <c r="M182" s="33">
        <v>2025</v>
      </c>
      <c r="N182" s="35" t="s">
        <v>297</v>
      </c>
    </row>
    <row r="183" spans="1:15" x14ac:dyDescent="0.2">
      <c r="A183" s="158"/>
      <c r="B183" s="175"/>
      <c r="C183" s="1"/>
      <c r="D183" s="2"/>
      <c r="E183" s="2"/>
      <c r="F183" s="2"/>
      <c r="G183" s="37">
        <v>2020</v>
      </c>
      <c r="H183" s="37">
        <v>2021</v>
      </c>
      <c r="I183" s="36">
        <v>2022</v>
      </c>
      <c r="J183" s="36">
        <v>2022</v>
      </c>
      <c r="K183" s="38"/>
      <c r="L183" s="36"/>
      <c r="M183" s="36"/>
      <c r="N183" s="38"/>
    </row>
    <row r="184" spans="1:15" x14ac:dyDescent="0.2">
      <c r="A184" s="159" t="s">
        <v>32</v>
      </c>
      <c r="B184" s="160"/>
      <c r="C184" s="176" t="s">
        <v>33</v>
      </c>
      <c r="D184" s="170"/>
      <c r="E184" s="170"/>
      <c r="F184" s="170"/>
      <c r="G184" s="181">
        <f t="shared" ref="G184:H184" si="79">SUM(G185)</f>
        <v>0</v>
      </c>
      <c r="H184" s="181">
        <f t="shared" si="79"/>
        <v>0</v>
      </c>
      <c r="I184" s="181">
        <v>0</v>
      </c>
      <c r="J184" s="181">
        <v>0</v>
      </c>
      <c r="K184" s="181">
        <v>0</v>
      </c>
      <c r="L184" s="181">
        <v>0</v>
      </c>
      <c r="M184" s="181">
        <v>0</v>
      </c>
      <c r="N184" s="181"/>
    </row>
    <row r="185" spans="1:15" x14ac:dyDescent="0.2">
      <c r="A185" s="111" t="s">
        <v>117</v>
      </c>
      <c r="B185" s="110"/>
      <c r="C185" s="139" t="s">
        <v>118</v>
      </c>
      <c r="D185" s="139"/>
      <c r="E185" s="139"/>
      <c r="F185" s="139"/>
      <c r="G185" s="112">
        <f t="shared" ref="G185:H185" si="80">SUM(G186:G190)</f>
        <v>0</v>
      </c>
      <c r="H185" s="112">
        <f t="shared" si="80"/>
        <v>0</v>
      </c>
      <c r="I185" s="112">
        <v>0</v>
      </c>
      <c r="J185" s="112">
        <v>0</v>
      </c>
      <c r="K185" s="112">
        <v>0</v>
      </c>
      <c r="L185" s="112">
        <v>0</v>
      </c>
      <c r="M185" s="112">
        <v>0</v>
      </c>
      <c r="N185" s="112"/>
    </row>
    <row r="186" spans="1:15" x14ac:dyDescent="0.2">
      <c r="A186" s="132">
        <v>713</v>
      </c>
      <c r="B186" s="286">
        <v>41</v>
      </c>
      <c r="C186" s="8" t="s">
        <v>180</v>
      </c>
      <c r="D186" s="12"/>
      <c r="E186" s="12"/>
      <c r="F186" s="168"/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/>
    </row>
    <row r="187" spans="1:15" x14ac:dyDescent="0.2">
      <c r="A187" s="132">
        <v>714</v>
      </c>
      <c r="B187" s="286">
        <v>41</v>
      </c>
      <c r="C187" s="142" t="s">
        <v>177</v>
      </c>
      <c r="D187" s="63"/>
      <c r="E187" s="63"/>
      <c r="F187" s="180"/>
      <c r="G187" s="114">
        <v>0</v>
      </c>
      <c r="H187" s="114">
        <v>0</v>
      </c>
      <c r="I187" s="59">
        <v>0</v>
      </c>
      <c r="J187" s="114">
        <v>0</v>
      </c>
      <c r="K187" s="59">
        <v>0</v>
      </c>
      <c r="L187" s="114">
        <v>0</v>
      </c>
      <c r="M187" s="114">
        <v>0</v>
      </c>
      <c r="N187" s="114"/>
    </row>
    <row r="188" spans="1:15" x14ac:dyDescent="0.2">
      <c r="A188" s="132">
        <v>716</v>
      </c>
      <c r="B188" s="286">
        <v>41</v>
      </c>
      <c r="C188" s="8" t="s">
        <v>181</v>
      </c>
      <c r="D188" s="12"/>
      <c r="E188" s="12"/>
      <c r="F188" s="168"/>
      <c r="G188" s="114">
        <v>0</v>
      </c>
      <c r="H188" s="114">
        <v>0</v>
      </c>
      <c r="I188" s="114">
        <v>0</v>
      </c>
      <c r="J188" s="114">
        <v>0</v>
      </c>
      <c r="K188" s="114">
        <v>0</v>
      </c>
      <c r="L188" s="114">
        <v>0</v>
      </c>
      <c r="M188" s="114">
        <v>0</v>
      </c>
      <c r="N188" s="114"/>
    </row>
    <row r="189" spans="1:15" x14ac:dyDescent="0.2">
      <c r="A189" s="162">
        <v>717</v>
      </c>
      <c r="B189" s="276">
        <v>41</v>
      </c>
      <c r="C189" s="119" t="s">
        <v>178</v>
      </c>
      <c r="D189" s="119"/>
      <c r="E189" s="119"/>
      <c r="F189" s="119"/>
      <c r="G189" s="114">
        <v>0</v>
      </c>
      <c r="H189" s="114">
        <v>0</v>
      </c>
      <c r="I189" s="114">
        <v>0</v>
      </c>
      <c r="J189" s="114">
        <v>0</v>
      </c>
      <c r="K189" s="114">
        <v>0</v>
      </c>
      <c r="L189" s="114">
        <v>0</v>
      </c>
      <c r="M189" s="114">
        <v>0</v>
      </c>
      <c r="N189" s="114"/>
    </row>
    <row r="190" spans="1:15" x14ac:dyDescent="0.2">
      <c r="A190" s="162">
        <v>717</v>
      </c>
      <c r="B190" s="276">
        <v>41</v>
      </c>
      <c r="C190" s="118" t="s">
        <v>179</v>
      </c>
      <c r="D190" s="119"/>
      <c r="E190" s="119"/>
      <c r="F190" s="120"/>
      <c r="G190" s="58">
        <v>0</v>
      </c>
      <c r="H190" s="58">
        <v>0</v>
      </c>
      <c r="I190" s="58">
        <v>0</v>
      </c>
      <c r="J190" s="58">
        <v>0</v>
      </c>
      <c r="K190" s="58">
        <v>0</v>
      </c>
      <c r="L190" s="58">
        <v>0</v>
      </c>
      <c r="M190" s="58">
        <v>0</v>
      </c>
      <c r="N190" s="58"/>
    </row>
    <row r="191" spans="1:15" x14ac:dyDescent="0.2">
      <c r="A191" s="352" t="s">
        <v>48</v>
      </c>
      <c r="B191" s="353"/>
      <c r="C191" s="354" t="s">
        <v>49</v>
      </c>
      <c r="D191" s="355"/>
      <c r="E191" s="355"/>
      <c r="F191" s="356"/>
      <c r="G191" s="181">
        <v>0</v>
      </c>
      <c r="H191" s="181">
        <v>0</v>
      </c>
      <c r="I191" s="181">
        <f t="shared" ref="G191:M194" si="81">SUM(I192)</f>
        <v>0</v>
      </c>
      <c r="J191" s="181">
        <v>0</v>
      </c>
      <c r="K191" s="181">
        <f t="shared" si="81"/>
        <v>0</v>
      </c>
      <c r="L191" s="181">
        <f t="shared" si="81"/>
        <v>0</v>
      </c>
      <c r="M191" s="181">
        <f t="shared" si="81"/>
        <v>0</v>
      </c>
      <c r="N191" s="357"/>
    </row>
    <row r="192" spans="1:15" x14ac:dyDescent="0.2">
      <c r="A192" s="347" t="s">
        <v>50</v>
      </c>
      <c r="B192" s="348"/>
      <c r="C192" s="349" t="s">
        <v>51</v>
      </c>
      <c r="D192" s="349"/>
      <c r="E192" s="349"/>
      <c r="F192" s="349"/>
      <c r="G192" s="112">
        <v>0</v>
      </c>
      <c r="H192" s="112">
        <v>0</v>
      </c>
      <c r="I192" s="112">
        <f>SUM(I193:I194)</f>
        <v>0</v>
      </c>
      <c r="J192" s="112">
        <v>0</v>
      </c>
      <c r="K192" s="112">
        <f>SUM(K193:K194)</f>
        <v>0</v>
      </c>
      <c r="L192" s="112">
        <f>SUM(L193:L194)</f>
        <v>0</v>
      </c>
      <c r="M192" s="112">
        <f>SUM(M193:M194)</f>
        <v>0</v>
      </c>
      <c r="N192" s="351"/>
    </row>
    <row r="193" spans="1:14" x14ac:dyDescent="0.2">
      <c r="A193" s="162">
        <v>717</v>
      </c>
      <c r="B193" s="276" t="s">
        <v>408</v>
      </c>
      <c r="C193" s="119" t="s">
        <v>397</v>
      </c>
      <c r="D193" s="119"/>
      <c r="E193" s="119"/>
      <c r="F193" s="119"/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/>
    </row>
    <row r="194" spans="1:14" x14ac:dyDescent="0.2">
      <c r="A194" s="352" t="s">
        <v>52</v>
      </c>
      <c r="B194" s="353"/>
      <c r="C194" s="354" t="s">
        <v>53</v>
      </c>
      <c r="D194" s="355"/>
      <c r="E194" s="355"/>
      <c r="F194" s="356"/>
      <c r="G194" s="181">
        <f t="shared" si="81"/>
        <v>0</v>
      </c>
      <c r="H194" s="181">
        <f t="shared" si="81"/>
        <v>0</v>
      </c>
      <c r="I194" s="181">
        <f t="shared" si="81"/>
        <v>0</v>
      </c>
      <c r="J194" s="181">
        <v>0</v>
      </c>
      <c r="K194" s="181">
        <f t="shared" si="81"/>
        <v>0</v>
      </c>
      <c r="L194" s="181">
        <f t="shared" si="81"/>
        <v>0</v>
      </c>
      <c r="M194" s="181">
        <f t="shared" si="81"/>
        <v>0</v>
      </c>
      <c r="N194" s="357"/>
    </row>
    <row r="195" spans="1:14" x14ac:dyDescent="0.2">
      <c r="A195" s="347" t="s">
        <v>54</v>
      </c>
      <c r="B195" s="348"/>
      <c r="C195" s="349" t="s">
        <v>55</v>
      </c>
      <c r="D195" s="349"/>
      <c r="E195" s="349"/>
      <c r="F195" s="349"/>
      <c r="G195" s="112">
        <v>0</v>
      </c>
      <c r="H195" s="112">
        <v>0</v>
      </c>
      <c r="I195" s="112">
        <f>SUM(I197:I198)</f>
        <v>0</v>
      </c>
      <c r="J195" s="112">
        <v>0</v>
      </c>
      <c r="K195" s="112">
        <f>SUM(K197:K198)</f>
        <v>0</v>
      </c>
      <c r="L195" s="112">
        <f>SUM(L197:L198)</f>
        <v>0</v>
      </c>
      <c r="M195" s="112">
        <f>SUM(M197:M198)</f>
        <v>0</v>
      </c>
      <c r="N195" s="351"/>
    </row>
    <row r="196" spans="1:14" x14ac:dyDescent="0.2">
      <c r="A196" s="347">
        <v>717</v>
      </c>
      <c r="B196" s="348">
        <v>52</v>
      </c>
      <c r="C196" s="349" t="s">
        <v>407</v>
      </c>
      <c r="D196" s="349"/>
      <c r="E196" s="349"/>
      <c r="F196" s="349"/>
      <c r="G196" s="112">
        <v>0</v>
      </c>
      <c r="H196" s="112">
        <v>0</v>
      </c>
      <c r="I196" s="112">
        <v>0</v>
      </c>
      <c r="J196" s="112"/>
      <c r="K196" s="112">
        <v>0</v>
      </c>
      <c r="L196" s="112"/>
      <c r="M196" s="112"/>
      <c r="N196" s="351"/>
    </row>
    <row r="197" spans="1:14" x14ac:dyDescent="0.2">
      <c r="A197" s="178" t="s">
        <v>58</v>
      </c>
      <c r="B197" s="303"/>
      <c r="C197" s="167" t="s">
        <v>59</v>
      </c>
      <c r="D197" s="139"/>
      <c r="E197" s="139"/>
      <c r="F197" s="140"/>
      <c r="G197" s="112">
        <f t="shared" ref="G197:M197" si="82">SUM(G198:G198)</f>
        <v>0</v>
      </c>
      <c r="H197" s="112">
        <f t="shared" si="82"/>
        <v>0</v>
      </c>
      <c r="I197" s="112">
        <f t="shared" ref="I197:K197" si="83">SUM(I198:I198)</f>
        <v>0</v>
      </c>
      <c r="J197" s="112">
        <f t="shared" si="83"/>
        <v>0</v>
      </c>
      <c r="K197" s="112">
        <f t="shared" si="83"/>
        <v>0</v>
      </c>
      <c r="L197" s="112">
        <f t="shared" ref="L197" si="84">SUM(L198:L198)</f>
        <v>0</v>
      </c>
      <c r="M197" s="112">
        <f t="shared" si="82"/>
        <v>0</v>
      </c>
      <c r="N197" s="112"/>
    </row>
    <row r="198" spans="1:14" x14ac:dyDescent="0.2">
      <c r="A198" s="162">
        <v>717</v>
      </c>
      <c r="B198" s="276">
        <v>41</v>
      </c>
      <c r="C198" s="119" t="s">
        <v>182</v>
      </c>
      <c r="D198" s="119"/>
      <c r="E198" s="119"/>
      <c r="F198" s="119"/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/>
    </row>
    <row r="199" spans="1:14" x14ac:dyDescent="0.2">
      <c r="A199" s="293" t="s">
        <v>62</v>
      </c>
      <c r="B199" s="307"/>
      <c r="C199" s="295" t="s">
        <v>253</v>
      </c>
      <c r="D199" s="296"/>
      <c r="E199" s="296"/>
      <c r="F199" s="294"/>
      <c r="G199" s="319"/>
      <c r="H199" s="319"/>
      <c r="I199" s="319">
        <f t="shared" ref="I199" si="85">SUM(I200,I202,I205)</f>
        <v>0</v>
      </c>
      <c r="J199" s="319">
        <f t="shared" ref="J199" si="86">SUM(J200,J202,J205)</f>
        <v>0</v>
      </c>
      <c r="K199" s="319">
        <f t="shared" ref="K199:M199" si="87">SUM(K200,K202,K205)</f>
        <v>0</v>
      </c>
      <c r="L199" s="319">
        <f t="shared" si="87"/>
        <v>0</v>
      </c>
      <c r="M199" s="319">
        <f t="shared" si="87"/>
        <v>0</v>
      </c>
      <c r="N199" s="319"/>
    </row>
    <row r="200" spans="1:14" x14ac:dyDescent="0.2">
      <c r="A200" s="178" t="s">
        <v>283</v>
      </c>
      <c r="B200" s="303"/>
      <c r="C200" s="167" t="s">
        <v>284</v>
      </c>
      <c r="D200" s="139"/>
      <c r="E200" s="139"/>
      <c r="F200" s="140"/>
      <c r="G200" s="112">
        <f t="shared" ref="G200:M200" si="88">SUM(G201:G201)</f>
        <v>2236</v>
      </c>
      <c r="H200" s="112">
        <v>0</v>
      </c>
      <c r="I200" s="112">
        <f t="shared" ref="I200:K200" si="89">SUM(I201:I201)</f>
        <v>0</v>
      </c>
      <c r="J200" s="112">
        <f t="shared" si="89"/>
        <v>0</v>
      </c>
      <c r="K200" s="112">
        <f t="shared" si="89"/>
        <v>0</v>
      </c>
      <c r="L200" s="112">
        <f t="shared" ref="L200" si="90">SUM(L201:L201)</f>
        <v>0</v>
      </c>
      <c r="M200" s="112">
        <f t="shared" si="88"/>
        <v>0</v>
      </c>
      <c r="N200" s="112"/>
    </row>
    <row r="201" spans="1:14" x14ac:dyDescent="0.2">
      <c r="A201" s="162">
        <v>717</v>
      </c>
      <c r="B201" s="276">
        <v>41.46</v>
      </c>
      <c r="C201" s="292" t="s">
        <v>285</v>
      </c>
      <c r="D201" s="107"/>
      <c r="E201" s="107"/>
      <c r="F201" s="108"/>
      <c r="G201" s="61">
        <v>2236</v>
      </c>
      <c r="H201" s="61">
        <v>0</v>
      </c>
      <c r="I201" s="61">
        <v>0</v>
      </c>
      <c r="J201" s="61">
        <v>0</v>
      </c>
      <c r="K201" s="61">
        <v>0</v>
      </c>
      <c r="L201" s="61">
        <v>0</v>
      </c>
      <c r="M201" s="61">
        <v>0</v>
      </c>
      <c r="N201" s="61"/>
    </row>
    <row r="202" spans="1:14" x14ac:dyDescent="0.2">
      <c r="A202" s="358" t="s">
        <v>64</v>
      </c>
      <c r="B202" s="348"/>
      <c r="C202" s="359" t="s">
        <v>253</v>
      </c>
      <c r="D202" s="360"/>
      <c r="E202" s="360"/>
      <c r="F202" s="361"/>
      <c r="G202" s="112">
        <f t="shared" ref="G202" si="91">SUM(G204:G204)</f>
        <v>0</v>
      </c>
      <c r="H202" s="112">
        <f t="shared" ref="H202:I202" si="92">SUM(H204:H204)</f>
        <v>0</v>
      </c>
      <c r="I202" s="112">
        <f t="shared" si="92"/>
        <v>0</v>
      </c>
      <c r="J202" s="112">
        <f t="shared" ref="J202" si="93">SUM(J204:J204)</f>
        <v>0</v>
      </c>
      <c r="K202" s="112">
        <f t="shared" ref="K202" si="94">SUM(K204:K204)</f>
        <v>0</v>
      </c>
      <c r="L202" s="112">
        <f t="shared" ref="L202" si="95">SUM(L204:L204)</f>
        <v>0</v>
      </c>
      <c r="M202" s="112">
        <f t="shared" ref="M202" si="96">SUM(M204:M204)</f>
        <v>0</v>
      </c>
      <c r="N202" s="350"/>
    </row>
    <row r="203" spans="1:14" x14ac:dyDescent="0.2">
      <c r="A203" s="162">
        <v>713</v>
      </c>
      <c r="B203" s="276">
        <v>41</v>
      </c>
      <c r="C203" s="292" t="s">
        <v>321</v>
      </c>
      <c r="D203" s="107"/>
      <c r="E203" s="107"/>
      <c r="F203" s="108"/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/>
    </row>
    <row r="204" spans="1:14" x14ac:dyDescent="0.2">
      <c r="A204" s="162">
        <v>714</v>
      </c>
      <c r="B204" s="276">
        <v>41.46</v>
      </c>
      <c r="C204" s="292" t="s">
        <v>362</v>
      </c>
      <c r="D204" s="107"/>
      <c r="E204" s="107"/>
      <c r="F204" s="108" t="s">
        <v>392</v>
      </c>
      <c r="G204" s="61">
        <v>0</v>
      </c>
      <c r="H204" s="61">
        <v>0</v>
      </c>
      <c r="I204" s="61">
        <v>0</v>
      </c>
      <c r="J204" s="61">
        <v>0</v>
      </c>
      <c r="K204" s="61">
        <v>0</v>
      </c>
      <c r="L204" s="61">
        <v>0</v>
      </c>
      <c r="M204" s="61">
        <v>0</v>
      </c>
      <c r="N204" s="61"/>
    </row>
    <row r="205" spans="1:14" x14ac:dyDescent="0.2">
      <c r="A205" s="178" t="s">
        <v>66</v>
      </c>
      <c r="B205" s="303"/>
      <c r="C205" s="167" t="s">
        <v>252</v>
      </c>
      <c r="D205" s="139"/>
      <c r="E205" s="139"/>
      <c r="F205" s="140"/>
      <c r="G205" s="112">
        <f t="shared" ref="G205:M205" si="97">SUM(G206:G206)</f>
        <v>0</v>
      </c>
      <c r="H205" s="112">
        <f t="shared" si="97"/>
        <v>0</v>
      </c>
      <c r="I205" s="112">
        <f t="shared" ref="I205:K205" si="98">SUM(I206:I206)</f>
        <v>0</v>
      </c>
      <c r="J205" s="112">
        <f t="shared" si="98"/>
        <v>0</v>
      </c>
      <c r="K205" s="112">
        <f t="shared" si="98"/>
        <v>0</v>
      </c>
      <c r="L205" s="112">
        <f t="shared" ref="L205" si="99">SUM(L206:L206)</f>
        <v>0</v>
      </c>
      <c r="M205" s="112">
        <f t="shared" si="97"/>
        <v>0</v>
      </c>
      <c r="N205" s="112"/>
    </row>
    <row r="206" spans="1:14" x14ac:dyDescent="0.2">
      <c r="A206" s="162">
        <v>717</v>
      </c>
      <c r="B206" s="276">
        <v>41</v>
      </c>
      <c r="C206" s="292" t="s">
        <v>254</v>
      </c>
      <c r="D206" s="107"/>
      <c r="E206" s="107"/>
      <c r="F206" s="108"/>
      <c r="G206" s="61">
        <v>0</v>
      </c>
      <c r="H206" s="61">
        <v>0</v>
      </c>
      <c r="I206" s="61">
        <v>0</v>
      </c>
      <c r="J206" s="61">
        <v>0</v>
      </c>
      <c r="K206" s="61">
        <v>0</v>
      </c>
      <c r="L206" s="61">
        <v>0</v>
      </c>
      <c r="M206" s="61">
        <v>0</v>
      </c>
      <c r="N206" s="61"/>
    </row>
    <row r="207" spans="1:14" x14ac:dyDescent="0.2">
      <c r="A207" s="159" t="s">
        <v>70</v>
      </c>
      <c r="B207" s="302"/>
      <c r="C207" s="156" t="s">
        <v>71</v>
      </c>
      <c r="D207" s="169"/>
      <c r="E207" s="169"/>
      <c r="F207" s="169"/>
      <c r="G207" s="161">
        <f t="shared" ref="G207" si="100">SUM(G208,G210)</f>
        <v>68312</v>
      </c>
      <c r="H207" s="161">
        <v>0</v>
      </c>
      <c r="I207" s="161">
        <f t="shared" ref="I207:K207" si="101">SUM(I208,I210)</f>
        <v>0</v>
      </c>
      <c r="J207" s="161">
        <f t="shared" ref="J207" si="102">SUM(J208,J210)</f>
        <v>0</v>
      </c>
      <c r="K207" s="161">
        <f t="shared" si="101"/>
        <v>0</v>
      </c>
      <c r="L207" s="161"/>
      <c r="M207" s="161"/>
      <c r="N207" s="161"/>
    </row>
    <row r="208" spans="1:14" x14ac:dyDescent="0.2">
      <c r="A208" s="178" t="s">
        <v>72</v>
      </c>
      <c r="B208" s="303"/>
      <c r="C208" s="139" t="s">
        <v>73</v>
      </c>
      <c r="D208" s="139"/>
      <c r="E208" s="139"/>
      <c r="F208" s="139"/>
      <c r="G208" s="112">
        <f t="shared" ref="G208:M210" si="103">SUM(G209:G209)</f>
        <v>0</v>
      </c>
      <c r="H208" s="112">
        <f t="shared" si="103"/>
        <v>0</v>
      </c>
      <c r="I208" s="112">
        <f t="shared" ref="I208:K210" si="104">SUM(I209:I209)</f>
        <v>0</v>
      </c>
      <c r="J208" s="112">
        <f t="shared" si="104"/>
        <v>0</v>
      </c>
      <c r="K208" s="112">
        <f t="shared" si="104"/>
        <v>0</v>
      </c>
      <c r="L208" s="112">
        <f t="shared" ref="L208:L210" si="105">SUM(L209:L209)</f>
        <v>0</v>
      </c>
      <c r="M208" s="112">
        <f t="shared" si="103"/>
        <v>0</v>
      </c>
      <c r="N208" s="112"/>
    </row>
    <row r="209" spans="1:14" x14ac:dyDescent="0.2">
      <c r="A209" s="162">
        <v>717</v>
      </c>
      <c r="B209" s="276">
        <v>46</v>
      </c>
      <c r="C209" s="118" t="s">
        <v>183</v>
      </c>
      <c r="D209" s="119"/>
      <c r="E209" s="119"/>
      <c r="F209" s="120"/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58"/>
      <c r="M209" s="58"/>
      <c r="N209" s="58"/>
    </row>
    <row r="210" spans="1:14" x14ac:dyDescent="0.2">
      <c r="A210" s="178" t="s">
        <v>146</v>
      </c>
      <c r="B210" s="303"/>
      <c r="C210" s="139" t="s">
        <v>147</v>
      </c>
      <c r="D210" s="139"/>
      <c r="E210" s="139"/>
      <c r="F210" s="139"/>
      <c r="G210" s="112">
        <f t="shared" si="103"/>
        <v>68312</v>
      </c>
      <c r="H210" s="112">
        <v>0</v>
      </c>
      <c r="I210" s="112">
        <f t="shared" si="104"/>
        <v>0</v>
      </c>
      <c r="J210" s="112">
        <f t="shared" si="104"/>
        <v>0</v>
      </c>
      <c r="K210" s="112">
        <f t="shared" si="104"/>
        <v>0</v>
      </c>
      <c r="L210" s="112">
        <f t="shared" si="105"/>
        <v>0</v>
      </c>
      <c r="M210" s="112">
        <f t="shared" si="103"/>
        <v>0</v>
      </c>
      <c r="N210" s="112"/>
    </row>
    <row r="211" spans="1:14" x14ac:dyDescent="0.2">
      <c r="A211" s="162" t="s">
        <v>406</v>
      </c>
      <c r="B211" s="276">
        <v>41.52</v>
      </c>
      <c r="C211" s="118" t="s">
        <v>394</v>
      </c>
      <c r="D211" s="119"/>
      <c r="E211" s="119"/>
      <c r="F211" s="120"/>
      <c r="G211" s="61">
        <v>68312</v>
      </c>
      <c r="H211" s="61">
        <v>0</v>
      </c>
      <c r="I211" s="58">
        <v>0</v>
      </c>
      <c r="J211" s="61">
        <v>0</v>
      </c>
      <c r="K211" s="58">
        <v>0</v>
      </c>
      <c r="L211" s="58"/>
      <c r="M211" s="58"/>
      <c r="N211" s="58"/>
    </row>
    <row r="212" spans="1:14" x14ac:dyDescent="0.2">
      <c r="A212" s="352" t="s">
        <v>82</v>
      </c>
      <c r="B212" s="362"/>
      <c r="C212" s="296" t="s">
        <v>83</v>
      </c>
      <c r="D212" s="296"/>
      <c r="E212" s="296"/>
      <c r="F212" s="363"/>
      <c r="G212" s="161">
        <v>0</v>
      </c>
      <c r="H212" s="161">
        <v>43496</v>
      </c>
      <c r="I212" s="161">
        <f t="shared" ref="I212:K212" si="106">SUM(I213)</f>
        <v>0</v>
      </c>
      <c r="J212" s="161">
        <v>0</v>
      </c>
      <c r="K212" s="161">
        <f t="shared" si="106"/>
        <v>0</v>
      </c>
      <c r="L212" s="161">
        <f t="shared" ref="L212" si="107">SUM(L213)</f>
        <v>0</v>
      </c>
      <c r="M212" s="161">
        <f t="shared" ref="M212" si="108">SUM(M213)</f>
        <v>0</v>
      </c>
      <c r="N212" s="161"/>
    </row>
    <row r="213" spans="1:14" x14ac:dyDescent="0.2">
      <c r="A213" s="347" t="s">
        <v>169</v>
      </c>
      <c r="B213" s="364"/>
      <c r="C213" s="365" t="s">
        <v>320</v>
      </c>
      <c r="D213" s="365"/>
      <c r="E213" s="365"/>
      <c r="F213" s="366"/>
      <c r="G213" s="112">
        <f t="shared" ref="G213:M215" si="109">SUM(G214:G214)</f>
        <v>0</v>
      </c>
      <c r="H213" s="112">
        <f t="shared" si="109"/>
        <v>43496</v>
      </c>
      <c r="I213" s="112">
        <f t="shared" ref="I213:K215" si="110">SUM(I214:I214)</f>
        <v>0</v>
      </c>
      <c r="J213" s="112">
        <v>0</v>
      </c>
      <c r="K213" s="112">
        <f t="shared" si="110"/>
        <v>0</v>
      </c>
      <c r="L213" s="112">
        <f t="shared" ref="L213:L215" si="111">SUM(L214:L214)</f>
        <v>0</v>
      </c>
      <c r="M213" s="112">
        <f t="shared" si="109"/>
        <v>0</v>
      </c>
      <c r="N213" s="350"/>
    </row>
    <row r="214" spans="1:14" x14ac:dyDescent="0.2">
      <c r="A214" s="162">
        <v>713</v>
      </c>
      <c r="B214" s="320" t="s">
        <v>424</v>
      </c>
      <c r="C214" s="142" t="s">
        <v>425</v>
      </c>
      <c r="D214" s="142"/>
      <c r="E214" s="142"/>
      <c r="F214" s="143"/>
      <c r="G214" s="59">
        <v>0</v>
      </c>
      <c r="H214" s="59">
        <v>43496</v>
      </c>
      <c r="I214" s="59">
        <v>0</v>
      </c>
      <c r="J214" s="59">
        <v>0</v>
      </c>
      <c r="K214" s="59">
        <v>0</v>
      </c>
      <c r="L214" s="59">
        <v>0</v>
      </c>
      <c r="M214" s="59">
        <v>0</v>
      </c>
      <c r="N214" s="59"/>
    </row>
    <row r="215" spans="1:14" x14ac:dyDescent="0.2">
      <c r="A215" s="347" t="s">
        <v>91</v>
      </c>
      <c r="B215" s="364"/>
      <c r="C215" s="365" t="s">
        <v>395</v>
      </c>
      <c r="D215" s="365"/>
      <c r="E215" s="365"/>
      <c r="F215" s="366"/>
      <c r="G215" s="112">
        <f t="shared" si="109"/>
        <v>0</v>
      </c>
      <c r="H215" s="112">
        <f t="shared" si="109"/>
        <v>0</v>
      </c>
      <c r="I215" s="112">
        <f t="shared" si="110"/>
        <v>0</v>
      </c>
      <c r="J215" s="112">
        <f t="shared" si="110"/>
        <v>0</v>
      </c>
      <c r="K215" s="112">
        <f t="shared" si="110"/>
        <v>0</v>
      </c>
      <c r="L215" s="112">
        <f t="shared" si="111"/>
        <v>0</v>
      </c>
      <c r="M215" s="112">
        <f t="shared" si="109"/>
        <v>0</v>
      </c>
      <c r="N215" s="350"/>
    </row>
    <row r="216" spans="1:14" x14ac:dyDescent="0.2">
      <c r="A216" s="162">
        <v>717</v>
      </c>
      <c r="B216" s="320">
        <v>52</v>
      </c>
      <c r="C216" s="142" t="s">
        <v>396</v>
      </c>
      <c r="D216" s="142"/>
      <c r="E216" s="142"/>
      <c r="F216" s="143"/>
      <c r="G216" s="59">
        <v>0</v>
      </c>
      <c r="H216" s="59">
        <v>0</v>
      </c>
      <c r="I216" s="59">
        <v>0</v>
      </c>
      <c r="J216" s="59">
        <v>0</v>
      </c>
      <c r="K216" s="59">
        <v>0</v>
      </c>
      <c r="L216" s="59">
        <v>0</v>
      </c>
      <c r="M216" s="59">
        <v>0</v>
      </c>
      <c r="N216" s="59"/>
    </row>
    <row r="217" spans="1:14" x14ac:dyDescent="0.2">
      <c r="A217" s="378"/>
      <c r="B217" s="379"/>
      <c r="C217" s="172" t="s">
        <v>401</v>
      </c>
      <c r="D217" s="172"/>
      <c r="E217" s="172"/>
      <c r="F217" s="196"/>
      <c r="G217" s="82">
        <v>70548</v>
      </c>
      <c r="H217" s="82">
        <v>43496</v>
      </c>
      <c r="I217" s="82">
        <f>SUM(I186,I193,I198,I201,I209,I214)</f>
        <v>0</v>
      </c>
      <c r="J217" s="82">
        <v>0</v>
      </c>
      <c r="K217" s="82">
        <f>SUM(K186,K193,K198,K201,K209,K214)</f>
        <v>0</v>
      </c>
      <c r="L217" s="82">
        <f>SUM(L186,L193,L198,L201,L209,L214)</f>
        <v>0</v>
      </c>
      <c r="M217" s="82">
        <f>SUM(M186,M193,M198,M201,M209,M214)</f>
        <v>0</v>
      </c>
      <c r="N217" s="82"/>
    </row>
    <row r="218" spans="1:14" x14ac:dyDescent="0.2">
      <c r="A218" s="30"/>
      <c r="B218" s="15"/>
      <c r="C218" s="8"/>
      <c r="D218" s="8"/>
      <c r="E218" s="8"/>
      <c r="F218" s="8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">
      <c r="A219" s="30"/>
      <c r="B219" s="15"/>
      <c r="C219" s="8"/>
      <c r="D219" s="8"/>
      <c r="E219" s="8"/>
      <c r="F219" s="8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">
      <c r="A220" s="30"/>
      <c r="B220" s="15"/>
      <c r="C220" s="8"/>
      <c r="D220" s="8"/>
      <c r="E220" s="8"/>
      <c r="F220" s="8"/>
      <c r="G220" s="16"/>
      <c r="H220" s="16"/>
      <c r="I220" s="16"/>
      <c r="J220" s="16"/>
      <c r="K220" s="16"/>
      <c r="L220" s="16"/>
      <c r="M220" s="16"/>
      <c r="N220" s="16"/>
    </row>
  </sheetData>
  <mergeCells count="4">
    <mergeCell ref="G2:J2"/>
    <mergeCell ref="G181:J181"/>
    <mergeCell ref="K2:N2"/>
    <mergeCell ref="K181:N181"/>
  </mergeCells>
  <phoneticPr fontId="7" type="noConversion"/>
  <pageMargins left="0.74791666666666667" right="0.11458333333333333" top="0.98402777777777783" bottom="0.98402777777777783" header="0.51180555555555562" footer="0.51180555555555562"/>
  <pageSetup paperSize="9" firstPageNumber="0" orientation="landscape" r:id="rId1"/>
  <headerFooter differentFirst="1" alignWithMargins="0">
    <oddHeader xml:space="preserve">&amp;CROZPOČET OBCE NA ROKY 2023 - 2025
</oddHeader>
    <evenFooter>&amp;C&amp;P</evenFooter>
    <firstHeader xml:space="preserve">&amp;CROZPOČET OBCE NA ROKY 2023 - 2025
N Á V R H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Layout" topLeftCell="A19" zoomScaleNormal="100" workbookViewId="0">
      <selection activeCell="L8" sqref="L8"/>
    </sheetView>
  </sheetViews>
  <sheetFormatPr defaultColWidth="9.42578125" defaultRowHeight="12.75" x14ac:dyDescent="0.2"/>
  <cols>
    <col min="2" max="2" width="7.140625" customWidth="1"/>
    <col min="3" max="3" width="7" customWidth="1"/>
    <col min="15" max="15" width="9.42578125" customWidth="1"/>
  </cols>
  <sheetData>
    <row r="1" spans="1:15" ht="15.75" x14ac:dyDescent="0.25">
      <c r="A1" s="21" t="s">
        <v>98</v>
      </c>
      <c r="B1" s="21"/>
      <c r="C1" s="21"/>
      <c r="D1" s="21"/>
      <c r="E1" s="21"/>
      <c r="F1" s="21"/>
      <c r="G1" s="21"/>
      <c r="H1" s="27"/>
      <c r="I1" s="27"/>
      <c r="J1" s="27"/>
      <c r="K1" s="28"/>
      <c r="L1" s="28"/>
      <c r="O1" s="28"/>
    </row>
    <row r="2" spans="1:15" x14ac:dyDescent="0.2">
      <c r="D2" s="8"/>
      <c r="E2" s="8"/>
      <c r="F2" s="8"/>
      <c r="G2" s="8"/>
      <c r="H2" s="1"/>
      <c r="I2" s="1"/>
      <c r="J2" s="1"/>
      <c r="K2" s="1"/>
      <c r="L2" s="1"/>
      <c r="O2" s="1" t="s">
        <v>276</v>
      </c>
    </row>
    <row r="3" spans="1:15" x14ac:dyDescent="0.2">
      <c r="A3" s="70"/>
      <c r="B3" s="278" t="s">
        <v>121</v>
      </c>
      <c r="C3" s="96" t="s">
        <v>2</v>
      </c>
      <c r="D3" s="101" t="s">
        <v>99</v>
      </c>
      <c r="E3" s="102"/>
      <c r="F3" s="102"/>
      <c r="G3" s="103"/>
      <c r="H3" s="581" t="s">
        <v>222</v>
      </c>
      <c r="I3" s="582"/>
      <c r="J3" s="582"/>
      <c r="K3" s="583"/>
      <c r="L3" s="581" t="s">
        <v>437</v>
      </c>
      <c r="M3" s="582"/>
      <c r="N3" s="582"/>
      <c r="O3" s="583"/>
    </row>
    <row r="4" spans="1:15" x14ac:dyDescent="0.2">
      <c r="A4" s="71"/>
      <c r="B4" s="279" t="s">
        <v>120</v>
      </c>
      <c r="C4" s="98" t="s">
        <v>5</v>
      </c>
      <c r="D4" s="104"/>
      <c r="E4" s="27"/>
      <c r="F4" s="27"/>
      <c r="G4" s="105"/>
      <c r="H4" s="34" t="s">
        <v>112</v>
      </c>
      <c r="I4" s="34" t="s">
        <v>112</v>
      </c>
      <c r="J4" s="34" t="s">
        <v>223</v>
      </c>
      <c r="K4" s="33" t="s">
        <v>245</v>
      </c>
      <c r="L4" s="35">
        <v>2023</v>
      </c>
      <c r="M4" s="33">
        <v>2024</v>
      </c>
      <c r="N4" s="35">
        <v>2025</v>
      </c>
      <c r="O4" s="35" t="s">
        <v>297</v>
      </c>
    </row>
    <row r="5" spans="1:15" x14ac:dyDescent="0.2">
      <c r="A5" s="183"/>
      <c r="B5" s="280"/>
      <c r="C5" s="100"/>
      <c r="D5" s="104"/>
      <c r="E5" s="27"/>
      <c r="F5" s="27"/>
      <c r="G5" s="105"/>
      <c r="H5" s="37">
        <v>2020</v>
      </c>
      <c r="I5" s="37">
        <v>2021</v>
      </c>
      <c r="J5" s="37">
        <v>2022</v>
      </c>
      <c r="K5" s="36">
        <v>2022</v>
      </c>
      <c r="L5" s="38"/>
      <c r="M5" s="36"/>
      <c r="N5" s="38"/>
      <c r="O5" s="38"/>
    </row>
    <row r="6" spans="1:15" x14ac:dyDescent="0.2">
      <c r="A6" s="130"/>
      <c r="B6" s="130">
        <v>400</v>
      </c>
      <c r="C6" s="131"/>
      <c r="D6" s="138" t="s">
        <v>100</v>
      </c>
      <c r="E6" s="139"/>
      <c r="F6" s="139"/>
      <c r="G6" s="140"/>
      <c r="H6" s="134">
        <f>SUM(H7:H10)</f>
        <v>17209</v>
      </c>
      <c r="I6" s="134">
        <f>SUM(I7:I10)</f>
        <v>62181</v>
      </c>
      <c r="J6" s="134">
        <f>SUM(J7:J10)</f>
        <v>0</v>
      </c>
      <c r="K6" s="134">
        <f>K7+K11</f>
        <v>148326</v>
      </c>
      <c r="L6" s="134">
        <f>SUM(L7:L10)</f>
        <v>0</v>
      </c>
      <c r="M6" s="134">
        <f>SUM(M7:M10)</f>
        <v>0</v>
      </c>
      <c r="N6" s="134">
        <f>SUM(N7:N10)</f>
        <v>0</v>
      </c>
      <c r="O6" s="134"/>
    </row>
    <row r="7" spans="1:15" x14ac:dyDescent="0.2">
      <c r="A7" s="132"/>
      <c r="B7" s="132">
        <v>453</v>
      </c>
      <c r="C7" s="286" t="s">
        <v>452</v>
      </c>
      <c r="D7" s="141" t="s">
        <v>186</v>
      </c>
      <c r="E7" s="142"/>
      <c r="F7" s="142"/>
      <c r="G7" s="143"/>
      <c r="H7" s="135">
        <v>17209</v>
      </c>
      <c r="I7" s="135">
        <v>27181</v>
      </c>
      <c r="J7" s="135">
        <v>0</v>
      </c>
      <c r="K7" s="135">
        <v>104326</v>
      </c>
      <c r="L7" s="135">
        <v>0</v>
      </c>
      <c r="M7" s="135">
        <v>0</v>
      </c>
      <c r="N7" s="135">
        <v>0</v>
      </c>
      <c r="O7" s="135"/>
    </row>
    <row r="8" spans="1:15" x14ac:dyDescent="0.2">
      <c r="A8" s="132"/>
      <c r="B8" s="132">
        <v>454</v>
      </c>
      <c r="C8" s="286">
        <v>46</v>
      </c>
      <c r="D8" s="118" t="s">
        <v>286</v>
      </c>
      <c r="E8" s="119"/>
      <c r="F8" s="119"/>
      <c r="G8" s="120"/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/>
    </row>
    <row r="9" spans="1:15" x14ac:dyDescent="0.2">
      <c r="A9" s="132"/>
      <c r="B9" s="132">
        <v>454</v>
      </c>
      <c r="C9" s="286">
        <v>46</v>
      </c>
      <c r="D9" s="141" t="s">
        <v>361</v>
      </c>
      <c r="E9" s="142"/>
      <c r="F9" s="142"/>
      <c r="G9" s="143"/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/>
    </row>
    <row r="10" spans="1:15" x14ac:dyDescent="0.2">
      <c r="A10" s="113"/>
      <c r="B10" s="113">
        <v>454</v>
      </c>
      <c r="C10" s="58">
        <v>46</v>
      </c>
      <c r="D10" s="118" t="s">
        <v>289</v>
      </c>
      <c r="E10" s="119"/>
      <c r="F10" s="119"/>
      <c r="G10" s="120"/>
      <c r="H10" s="59">
        <v>0</v>
      </c>
      <c r="I10" s="59">
        <v>35000</v>
      </c>
      <c r="J10" s="114">
        <v>0</v>
      </c>
      <c r="K10" s="59">
        <v>0</v>
      </c>
      <c r="L10" s="114">
        <v>0</v>
      </c>
      <c r="M10" s="114">
        <v>0</v>
      </c>
      <c r="N10" s="114">
        <v>0</v>
      </c>
      <c r="O10" s="114"/>
    </row>
    <row r="11" spans="1:15" x14ac:dyDescent="0.2">
      <c r="A11" s="113"/>
      <c r="B11" s="113">
        <v>454</v>
      </c>
      <c r="C11" s="58">
        <v>46</v>
      </c>
      <c r="D11" s="383" t="s">
        <v>470</v>
      </c>
      <c r="E11" s="27"/>
      <c r="F11" s="27"/>
      <c r="G11" s="105"/>
      <c r="H11" s="59"/>
      <c r="I11" s="59"/>
      <c r="J11" s="114"/>
      <c r="K11" s="59">
        <v>44000</v>
      </c>
      <c r="L11" s="114"/>
      <c r="M11" s="114"/>
      <c r="N11" s="114"/>
      <c r="O11" s="114"/>
    </row>
    <row r="12" spans="1:15" x14ac:dyDescent="0.2">
      <c r="A12" s="109"/>
      <c r="B12" s="109">
        <v>500</v>
      </c>
      <c r="C12" s="131"/>
      <c r="D12" s="144" t="s">
        <v>101</v>
      </c>
      <c r="E12" s="25"/>
      <c r="F12" s="25"/>
      <c r="G12" s="137"/>
      <c r="H12" s="112">
        <v>53860</v>
      </c>
      <c r="I12" s="112">
        <v>0</v>
      </c>
      <c r="J12" s="112">
        <f t="shared" ref="J12" si="0">SUM(J13:J14)</f>
        <v>0</v>
      </c>
      <c r="K12" s="112">
        <v>0</v>
      </c>
      <c r="L12" s="112">
        <f t="shared" ref="L12" si="1">SUM(L13:L14)</f>
        <v>0</v>
      </c>
      <c r="M12" s="112">
        <f t="shared" ref="M12:N12" si="2">SUM(M13:M14)</f>
        <v>0</v>
      </c>
      <c r="N12" s="112">
        <f t="shared" si="2"/>
        <v>0</v>
      </c>
      <c r="O12" s="112"/>
    </row>
    <row r="13" spans="1:15" x14ac:dyDescent="0.2">
      <c r="A13" s="133"/>
      <c r="B13" s="133">
        <v>513002</v>
      </c>
      <c r="C13" s="114">
        <v>52</v>
      </c>
      <c r="D13" s="145" t="s">
        <v>187</v>
      </c>
      <c r="E13" s="63"/>
      <c r="F13" s="63"/>
      <c r="G13" s="64"/>
      <c r="H13" s="59">
        <v>0</v>
      </c>
      <c r="I13" s="59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/>
    </row>
    <row r="14" spans="1:15" x14ac:dyDescent="0.2">
      <c r="A14" s="141"/>
      <c r="B14" s="282">
        <v>514002</v>
      </c>
      <c r="C14" s="143">
        <v>41</v>
      </c>
      <c r="D14" s="283" t="s">
        <v>247</v>
      </c>
      <c r="E14" s="284"/>
      <c r="F14" s="284"/>
      <c r="G14" s="285"/>
      <c r="H14" s="59">
        <v>0</v>
      </c>
      <c r="I14" s="59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/>
    </row>
    <row r="15" spans="1:15" x14ac:dyDescent="0.2">
      <c r="A15" s="141"/>
      <c r="B15" s="282">
        <v>513002</v>
      </c>
      <c r="C15" s="143">
        <v>52</v>
      </c>
      <c r="D15" s="283" t="s">
        <v>388</v>
      </c>
      <c r="E15" s="284"/>
      <c r="F15" s="284"/>
      <c r="G15" s="285"/>
      <c r="H15" s="59">
        <v>53860</v>
      </c>
      <c r="I15" s="59">
        <v>0</v>
      </c>
      <c r="J15" s="114">
        <v>0</v>
      </c>
      <c r="K15" s="59">
        <v>0</v>
      </c>
      <c r="L15" s="114">
        <v>0</v>
      </c>
      <c r="M15" s="114">
        <v>0</v>
      </c>
      <c r="N15" s="114">
        <v>0</v>
      </c>
      <c r="O15" s="114"/>
    </row>
    <row r="16" spans="1:15" x14ac:dyDescent="0.2">
      <c r="A16" s="128"/>
      <c r="B16" s="281"/>
      <c r="C16" s="129"/>
      <c r="D16" s="121" t="s">
        <v>102</v>
      </c>
      <c r="E16" s="122"/>
      <c r="F16" s="122"/>
      <c r="G16" s="123"/>
      <c r="H16" s="82">
        <f t="shared" ref="H16:N16" si="3">SUM(H6,H12)</f>
        <v>71069</v>
      </c>
      <c r="I16" s="82">
        <f t="shared" si="3"/>
        <v>62181</v>
      </c>
      <c r="J16" s="82">
        <f t="shared" si="3"/>
        <v>0</v>
      </c>
      <c r="K16" s="82">
        <f t="shared" si="3"/>
        <v>148326</v>
      </c>
      <c r="L16" s="82">
        <f t="shared" si="3"/>
        <v>0</v>
      </c>
      <c r="M16" s="82">
        <f t="shared" si="3"/>
        <v>0</v>
      </c>
      <c r="N16" s="82">
        <f t="shared" si="3"/>
        <v>0</v>
      </c>
      <c r="O16" s="82"/>
    </row>
    <row r="17" spans="1:15" x14ac:dyDescent="0.2">
      <c r="A17" s="15"/>
      <c r="B17" s="15"/>
      <c r="C17" s="15"/>
      <c r="D17" s="1"/>
      <c r="E17" s="1"/>
      <c r="F17" s="1"/>
      <c r="G17" s="1"/>
      <c r="H17" s="3"/>
      <c r="I17" s="3"/>
      <c r="J17" s="3"/>
      <c r="K17" s="3"/>
      <c r="L17" s="4"/>
      <c r="M17" s="3"/>
      <c r="N17" s="3"/>
      <c r="O17" s="4"/>
    </row>
    <row r="18" spans="1:15" x14ac:dyDescent="0.2">
      <c r="A18" s="15"/>
      <c r="B18" s="15"/>
      <c r="C18" s="15"/>
      <c r="D18" s="11"/>
      <c r="E18" s="12"/>
      <c r="F18" s="12"/>
      <c r="G18" s="12"/>
      <c r="H18" s="10"/>
      <c r="I18" s="10"/>
      <c r="J18" s="10"/>
      <c r="K18" s="9"/>
      <c r="L18" s="10"/>
      <c r="M18" s="9"/>
      <c r="N18" s="9"/>
      <c r="O18" s="10"/>
    </row>
    <row r="19" spans="1:15" x14ac:dyDescent="0.2">
      <c r="A19" s="95" t="s">
        <v>288</v>
      </c>
      <c r="B19" s="95" t="s">
        <v>121</v>
      </c>
      <c r="C19" s="70" t="s">
        <v>2</v>
      </c>
      <c r="D19" s="101" t="s">
        <v>103</v>
      </c>
      <c r="E19" s="102"/>
      <c r="F19" s="102"/>
      <c r="G19" s="103"/>
      <c r="H19" s="581" t="s">
        <v>222</v>
      </c>
      <c r="I19" s="582"/>
      <c r="J19" s="582"/>
      <c r="K19" s="583"/>
      <c r="L19" s="581" t="s">
        <v>437</v>
      </c>
      <c r="M19" s="582"/>
      <c r="N19" s="582"/>
      <c r="O19" s="583"/>
    </row>
    <row r="20" spans="1:15" x14ac:dyDescent="0.2">
      <c r="A20" s="97" t="s">
        <v>4</v>
      </c>
      <c r="B20" s="97" t="s">
        <v>287</v>
      </c>
      <c r="C20" s="71" t="s">
        <v>5</v>
      </c>
      <c r="D20" s="104"/>
      <c r="E20" s="27"/>
      <c r="F20" s="27"/>
      <c r="G20" s="105"/>
      <c r="H20" s="34" t="s">
        <v>112</v>
      </c>
      <c r="I20" s="34" t="s">
        <v>112</v>
      </c>
      <c r="J20" s="34" t="s">
        <v>223</v>
      </c>
      <c r="K20" s="33" t="s">
        <v>245</v>
      </c>
      <c r="L20" s="35">
        <v>2023</v>
      </c>
      <c r="M20" s="33">
        <v>2024</v>
      </c>
      <c r="N20" s="35">
        <v>2025</v>
      </c>
      <c r="O20" s="35" t="s">
        <v>297</v>
      </c>
    </row>
    <row r="21" spans="1:15" x14ac:dyDescent="0.2">
      <c r="A21" s="99"/>
      <c r="B21" s="99"/>
      <c r="C21" s="72"/>
      <c r="D21" s="106"/>
      <c r="E21" s="107"/>
      <c r="F21" s="107"/>
      <c r="G21" s="108"/>
      <c r="H21" s="37">
        <v>2020</v>
      </c>
      <c r="I21" s="37">
        <v>2021</v>
      </c>
      <c r="J21" s="37">
        <v>2022</v>
      </c>
      <c r="K21" s="36">
        <v>2022</v>
      </c>
      <c r="L21" s="38"/>
      <c r="M21" s="36"/>
      <c r="N21" s="38"/>
      <c r="O21" s="38"/>
    </row>
    <row r="22" spans="1:15" x14ac:dyDescent="0.2">
      <c r="A22" s="109" t="s">
        <v>104</v>
      </c>
      <c r="B22" s="109"/>
      <c r="C22" s="110"/>
      <c r="D22" s="115" t="s">
        <v>41</v>
      </c>
      <c r="E22" s="116"/>
      <c r="F22" s="116"/>
      <c r="G22" s="117"/>
      <c r="H22" s="112">
        <f t="shared" ref="H22" si="4">SUM(H23:H25)</f>
        <v>55960</v>
      </c>
      <c r="I22" s="112">
        <f t="shared" ref="I22:K22" si="5">SUM(I23:I25)</f>
        <v>41000</v>
      </c>
      <c r="J22" s="112">
        <f>SUM(J23:J25)</f>
        <v>29250</v>
      </c>
      <c r="K22" s="112">
        <f t="shared" si="5"/>
        <v>5750</v>
      </c>
      <c r="L22" s="112">
        <v>0</v>
      </c>
      <c r="M22" s="112">
        <f t="shared" ref="M22:N22" si="6">SUM(M23:M25)</f>
        <v>25000</v>
      </c>
      <c r="N22" s="112">
        <f t="shared" si="6"/>
        <v>25000</v>
      </c>
      <c r="O22" s="112"/>
    </row>
    <row r="23" spans="1:15" x14ac:dyDescent="0.2">
      <c r="A23" s="113">
        <v>821005</v>
      </c>
      <c r="B23" s="113">
        <v>821</v>
      </c>
      <c r="C23" s="58">
        <v>41</v>
      </c>
      <c r="D23" s="118" t="s">
        <v>184</v>
      </c>
      <c r="E23" s="119"/>
      <c r="F23" s="119"/>
      <c r="G23" s="120"/>
      <c r="H23" s="59">
        <v>35460</v>
      </c>
      <c r="I23" s="59">
        <v>6000</v>
      </c>
      <c r="J23" s="59">
        <v>4250</v>
      </c>
      <c r="K23" s="59">
        <v>5750</v>
      </c>
      <c r="L23" s="59">
        <v>0</v>
      </c>
      <c r="M23" s="59">
        <v>0</v>
      </c>
      <c r="N23" s="59">
        <v>0</v>
      </c>
      <c r="O23" s="59"/>
    </row>
    <row r="24" spans="1:15" x14ac:dyDescent="0.2">
      <c r="A24" s="124">
        <v>821005</v>
      </c>
      <c r="B24" s="124">
        <v>821</v>
      </c>
      <c r="C24" s="125">
        <v>46.43</v>
      </c>
      <c r="D24" s="118" t="s">
        <v>402</v>
      </c>
      <c r="E24" s="119"/>
      <c r="F24" s="119"/>
      <c r="G24" s="120"/>
      <c r="H24" s="59">
        <v>0</v>
      </c>
      <c r="I24" s="59">
        <v>0</v>
      </c>
      <c r="J24" s="59">
        <v>25000</v>
      </c>
      <c r="K24" s="59">
        <v>0</v>
      </c>
      <c r="L24" s="59">
        <v>0</v>
      </c>
      <c r="M24" s="59">
        <v>25000</v>
      </c>
      <c r="N24" s="59">
        <v>25000</v>
      </c>
      <c r="O24" s="59"/>
    </row>
    <row r="25" spans="1:15" x14ac:dyDescent="0.2">
      <c r="A25" s="124" t="s">
        <v>426</v>
      </c>
      <c r="B25" s="124">
        <v>821</v>
      </c>
      <c r="C25" s="125" t="s">
        <v>427</v>
      </c>
      <c r="D25" s="118" t="s">
        <v>185</v>
      </c>
      <c r="E25" s="119"/>
      <c r="F25" s="119"/>
      <c r="G25" s="120"/>
      <c r="H25" s="59">
        <v>20500</v>
      </c>
      <c r="I25" s="59">
        <v>35000</v>
      </c>
      <c r="J25" s="59">
        <v>0</v>
      </c>
      <c r="K25" s="59">
        <v>0</v>
      </c>
      <c r="L25" s="59">
        <v>0</v>
      </c>
      <c r="M25" s="114">
        <v>0</v>
      </c>
      <c r="N25" s="114">
        <v>0</v>
      </c>
      <c r="O25" s="322"/>
    </row>
    <row r="26" spans="1:15" x14ac:dyDescent="0.2">
      <c r="A26" s="126"/>
      <c r="B26" s="281"/>
      <c r="C26" s="127"/>
      <c r="D26" s="122" t="s">
        <v>105</v>
      </c>
      <c r="E26" s="122"/>
      <c r="F26" s="122"/>
      <c r="G26" s="123"/>
      <c r="H26" s="82">
        <f t="shared" ref="H26" si="7">SUM(H22)</f>
        <v>55960</v>
      </c>
      <c r="I26" s="82">
        <f t="shared" ref="I26:L26" si="8">SUM(I22)</f>
        <v>41000</v>
      </c>
      <c r="J26" s="82">
        <f t="shared" ref="J26" si="9">SUM(J22)</f>
        <v>29250</v>
      </c>
      <c r="K26" s="82">
        <f t="shared" si="8"/>
        <v>5750</v>
      </c>
      <c r="L26" s="82">
        <f t="shared" si="8"/>
        <v>0</v>
      </c>
      <c r="M26" s="82">
        <f t="shared" ref="M26:N26" si="10">SUM(M22)</f>
        <v>25000</v>
      </c>
      <c r="N26" s="82">
        <f t="shared" si="10"/>
        <v>25000</v>
      </c>
      <c r="O26" s="82"/>
    </row>
  </sheetData>
  <mergeCells count="4">
    <mergeCell ref="L3:O3"/>
    <mergeCell ref="L19:O19"/>
    <mergeCell ref="H3:K3"/>
    <mergeCell ref="H19:K19"/>
  </mergeCells>
  <phoneticPr fontId="7" type="noConversion"/>
  <pageMargins left="0.74791666666666667" right="0.375" top="0.98402777777777783" bottom="0.98402777777777783" header="0.51180555555555562" footer="0.51180555555555562"/>
  <pageSetup paperSize="9" firstPageNumber="0" orientation="landscape" r:id="rId1"/>
  <headerFooter alignWithMargins="0">
    <oddHeader xml:space="preserve">&amp;CROZPOČET OBCE NA ROKY 2023 - 2025
</oddHeader>
    <oddFooter>&amp;C1/1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Layout" topLeftCell="A37" zoomScaleNormal="100" workbookViewId="0">
      <selection activeCell="I35" sqref="I35"/>
    </sheetView>
  </sheetViews>
  <sheetFormatPr defaultRowHeight="15" x14ac:dyDescent="0.25"/>
  <cols>
    <col min="1" max="16384" width="9.140625" style="389"/>
  </cols>
  <sheetData>
    <row r="1" spans="1:13" ht="15.75" x14ac:dyDescent="0.25">
      <c r="A1" s="385" t="s">
        <v>0</v>
      </c>
      <c r="B1" s="386"/>
      <c r="C1" s="386"/>
      <c r="D1" s="387"/>
      <c r="E1" s="387"/>
      <c r="F1" s="387"/>
      <c r="G1" s="388"/>
      <c r="H1" s="388"/>
      <c r="I1" s="388"/>
      <c r="J1" s="388"/>
      <c r="K1" s="388"/>
      <c r="L1" s="388"/>
      <c r="M1" s="388"/>
    </row>
    <row r="2" spans="1:13" x14ac:dyDescent="0.25">
      <c r="A2" s="390"/>
      <c r="B2" s="390"/>
      <c r="C2" s="386"/>
      <c r="D2" s="386"/>
      <c r="E2" s="386"/>
      <c r="F2" s="386"/>
      <c r="G2" s="391"/>
      <c r="H2" s="391"/>
      <c r="I2" s="391"/>
      <c r="J2" s="391"/>
      <c r="K2" s="386"/>
      <c r="L2" s="391"/>
      <c r="M2" s="391"/>
    </row>
    <row r="3" spans="1:13" x14ac:dyDescent="0.25">
      <c r="A3" s="390"/>
      <c r="B3" s="390"/>
      <c r="C3" s="386"/>
      <c r="D3" s="386"/>
      <c r="E3" s="386"/>
      <c r="F3" s="386"/>
      <c r="G3" s="391"/>
      <c r="H3" s="391"/>
      <c r="I3" s="391"/>
      <c r="J3" s="391"/>
      <c r="K3" s="391"/>
      <c r="L3" s="390"/>
      <c r="M3" s="390"/>
    </row>
    <row r="4" spans="1:13" x14ac:dyDescent="0.25">
      <c r="A4" s="392" t="s">
        <v>1</v>
      </c>
      <c r="B4" s="393" t="s">
        <v>2</v>
      </c>
      <c r="C4" s="394" t="s">
        <v>322</v>
      </c>
      <c r="D4" s="395"/>
      <c r="E4" s="395"/>
      <c r="F4" s="396"/>
      <c r="G4" s="584" t="s">
        <v>222</v>
      </c>
      <c r="H4" s="585"/>
      <c r="I4" s="585"/>
      <c r="J4" s="586"/>
      <c r="K4" s="584" t="s">
        <v>474</v>
      </c>
      <c r="L4" s="585"/>
      <c r="M4" s="585"/>
    </row>
    <row r="5" spans="1:13" x14ac:dyDescent="0.25">
      <c r="A5" s="397" t="s">
        <v>4</v>
      </c>
      <c r="B5" s="398" t="s">
        <v>5</v>
      </c>
      <c r="C5" s="390"/>
      <c r="D5" s="390"/>
      <c r="E5" s="390"/>
      <c r="F5" s="390"/>
      <c r="G5" s="399" t="s">
        <v>112</v>
      </c>
      <c r="H5" s="399" t="s">
        <v>112</v>
      </c>
      <c r="I5" s="400" t="s">
        <v>223</v>
      </c>
      <c r="J5" s="400" t="s">
        <v>246</v>
      </c>
      <c r="K5" s="401">
        <v>2023</v>
      </c>
      <c r="L5" s="399">
        <v>2024</v>
      </c>
      <c r="M5" s="401">
        <v>2025</v>
      </c>
    </row>
    <row r="6" spans="1:13" x14ac:dyDescent="0.25">
      <c r="A6" s="402"/>
      <c r="B6" s="403"/>
      <c r="C6" s="386"/>
      <c r="D6" s="387"/>
      <c r="E6" s="387"/>
      <c r="F6" s="387"/>
      <c r="G6" s="404">
        <v>2020</v>
      </c>
      <c r="H6" s="404">
        <v>2021</v>
      </c>
      <c r="I6" s="405">
        <v>2022</v>
      </c>
      <c r="J6" s="405">
        <v>2022</v>
      </c>
      <c r="K6" s="406"/>
      <c r="L6" s="405"/>
      <c r="M6" s="406"/>
    </row>
    <row r="7" spans="1:13" x14ac:dyDescent="0.25">
      <c r="A7" s="407">
        <v>200</v>
      </c>
      <c r="B7" s="408"/>
      <c r="C7" s="409" t="s">
        <v>323</v>
      </c>
      <c r="D7" s="410"/>
      <c r="E7" s="410"/>
      <c r="F7" s="411"/>
      <c r="G7" s="412">
        <f>SUM(G8:G13)</f>
        <v>40167</v>
      </c>
      <c r="H7" s="412">
        <f>SUM(H8:H13)</f>
        <v>49439</v>
      </c>
      <c r="I7" s="412">
        <f>SUM(I8:I13)</f>
        <v>65721</v>
      </c>
      <c r="J7" s="412">
        <f>SUM(J8:J13)</f>
        <v>71404</v>
      </c>
      <c r="K7" s="412">
        <f>SUM(K8+K9+K10+K11+K12+K13)</f>
        <v>99070</v>
      </c>
      <c r="L7" s="412">
        <f>SUM(L8+L9+L10+L11+L12+L13)</f>
        <v>67994</v>
      </c>
      <c r="M7" s="412">
        <f>SUM(M8+M9+M10+M11+M12+M13)</f>
        <v>67994</v>
      </c>
    </row>
    <row r="8" spans="1:13" x14ac:dyDescent="0.25">
      <c r="A8" s="413">
        <v>212</v>
      </c>
      <c r="B8" s="414" t="s">
        <v>324</v>
      </c>
      <c r="C8" s="415" t="s">
        <v>325</v>
      </c>
      <c r="D8" s="416"/>
      <c r="E8" s="416"/>
      <c r="F8" s="417"/>
      <c r="G8" s="418">
        <v>1887</v>
      </c>
      <c r="H8" s="418">
        <v>580</v>
      </c>
      <c r="I8" s="418">
        <v>0</v>
      </c>
      <c r="J8" s="418">
        <v>995</v>
      </c>
      <c r="K8" s="418">
        <v>0</v>
      </c>
      <c r="L8" s="418">
        <v>0</v>
      </c>
      <c r="M8" s="418">
        <v>0</v>
      </c>
    </row>
    <row r="9" spans="1:13" x14ac:dyDescent="0.25">
      <c r="A9" s="419">
        <v>220</v>
      </c>
      <c r="B9" s="420" t="s">
        <v>324</v>
      </c>
      <c r="C9" s="421" t="s">
        <v>326</v>
      </c>
      <c r="D9" s="422"/>
      <c r="E9" s="422"/>
      <c r="F9" s="423"/>
      <c r="G9" s="418">
        <v>4288</v>
      </c>
      <c r="H9" s="418">
        <v>5004</v>
      </c>
      <c r="I9" s="418">
        <v>5180</v>
      </c>
      <c r="J9" s="418">
        <v>7380</v>
      </c>
      <c r="K9" s="418">
        <v>10220</v>
      </c>
      <c r="L9" s="418">
        <v>5640</v>
      </c>
      <c r="M9" s="418">
        <v>5640</v>
      </c>
    </row>
    <row r="10" spans="1:13" x14ac:dyDescent="0.25">
      <c r="A10" s="419">
        <v>220</v>
      </c>
      <c r="B10" s="420" t="s">
        <v>327</v>
      </c>
      <c r="C10" s="421" t="s">
        <v>475</v>
      </c>
      <c r="D10" s="422"/>
      <c r="E10" s="422"/>
      <c r="F10" s="423"/>
      <c r="G10" s="418">
        <v>12245</v>
      </c>
      <c r="H10" s="418">
        <v>13572</v>
      </c>
      <c r="I10" s="418">
        <v>20541</v>
      </c>
      <c r="J10" s="418">
        <v>22841</v>
      </c>
      <c r="K10" s="418">
        <v>38850</v>
      </c>
      <c r="L10" s="418">
        <v>15890</v>
      </c>
      <c r="M10" s="418">
        <v>15890</v>
      </c>
    </row>
    <row r="11" spans="1:13" x14ac:dyDescent="0.25">
      <c r="A11" s="419">
        <v>220</v>
      </c>
      <c r="B11" s="424" t="s">
        <v>327</v>
      </c>
      <c r="C11" s="421" t="s">
        <v>476</v>
      </c>
      <c r="D11" s="422"/>
      <c r="E11" s="422"/>
      <c r="F11" s="423"/>
      <c r="G11" s="418">
        <v>18916</v>
      </c>
      <c r="H11" s="418">
        <v>25096</v>
      </c>
      <c r="I11" s="418">
        <v>40000</v>
      </c>
      <c r="J11" s="418">
        <v>40000</v>
      </c>
      <c r="K11" s="418">
        <v>50000</v>
      </c>
      <c r="L11" s="418">
        <v>46464</v>
      </c>
      <c r="M11" s="418">
        <v>46464</v>
      </c>
    </row>
    <row r="12" spans="1:13" x14ac:dyDescent="0.25">
      <c r="A12" s="419">
        <v>290</v>
      </c>
      <c r="B12" s="424" t="s">
        <v>477</v>
      </c>
      <c r="C12" s="421" t="s">
        <v>478</v>
      </c>
      <c r="D12" s="422"/>
      <c r="E12" s="422"/>
      <c r="F12" s="423"/>
      <c r="G12" s="418">
        <v>1496</v>
      </c>
      <c r="H12" s="418">
        <v>1949</v>
      </c>
      <c r="I12" s="418"/>
      <c r="J12" s="418">
        <v>0</v>
      </c>
      <c r="K12" s="418">
        <v>0</v>
      </c>
      <c r="L12" s="418">
        <v>0</v>
      </c>
      <c r="M12" s="418">
        <v>0</v>
      </c>
    </row>
    <row r="13" spans="1:13" x14ac:dyDescent="0.25">
      <c r="A13" s="413">
        <v>290</v>
      </c>
      <c r="B13" s="425">
        <v>131</v>
      </c>
      <c r="C13" s="421" t="s">
        <v>479</v>
      </c>
      <c r="D13" s="422"/>
      <c r="E13" s="422"/>
      <c r="F13" s="423"/>
      <c r="G13" s="418">
        <v>1335</v>
      </c>
      <c r="H13" s="418">
        <v>3238</v>
      </c>
      <c r="I13" s="418">
        <v>0</v>
      </c>
      <c r="J13" s="418">
        <v>188</v>
      </c>
      <c r="K13" s="418">
        <v>0</v>
      </c>
      <c r="L13" s="418">
        <v>0</v>
      </c>
      <c r="M13" s="418">
        <v>0</v>
      </c>
    </row>
    <row r="14" spans="1:13" x14ac:dyDescent="0.25">
      <c r="A14" s="407">
        <v>300</v>
      </c>
      <c r="B14" s="426">
        <v>72</v>
      </c>
      <c r="C14" s="427" t="s">
        <v>328</v>
      </c>
      <c r="D14" s="428"/>
      <c r="E14" s="428"/>
      <c r="F14" s="429"/>
      <c r="G14" s="430">
        <f t="shared" ref="G14:M14" si="0">SUM((G15:G18))</f>
        <v>18777</v>
      </c>
      <c r="H14" s="430">
        <f t="shared" si="0"/>
        <v>1300</v>
      </c>
      <c r="I14" s="430">
        <f t="shared" si="0"/>
        <v>0</v>
      </c>
      <c r="J14" s="430">
        <f t="shared" si="0"/>
        <v>3405</v>
      </c>
      <c r="K14" s="430">
        <f t="shared" si="0"/>
        <v>0</v>
      </c>
      <c r="L14" s="430">
        <f t="shared" si="0"/>
        <v>0</v>
      </c>
      <c r="M14" s="430">
        <f t="shared" si="0"/>
        <v>0</v>
      </c>
    </row>
    <row r="15" spans="1:13" x14ac:dyDescent="0.25">
      <c r="A15" s="419">
        <v>311</v>
      </c>
      <c r="B15" s="423" t="s">
        <v>480</v>
      </c>
      <c r="C15" s="422" t="s">
        <v>481</v>
      </c>
      <c r="D15" s="422"/>
      <c r="E15" s="422"/>
      <c r="F15" s="431"/>
      <c r="G15" s="418">
        <v>1000</v>
      </c>
      <c r="H15" s="418">
        <v>1300</v>
      </c>
      <c r="I15" s="432"/>
      <c r="J15" s="432">
        <v>3405</v>
      </c>
      <c r="K15" s="433"/>
      <c r="L15" s="432"/>
      <c r="M15" s="432"/>
    </row>
    <row r="16" spans="1:13" x14ac:dyDescent="0.25">
      <c r="A16" s="419">
        <v>312</v>
      </c>
      <c r="B16" s="423" t="s">
        <v>482</v>
      </c>
      <c r="C16" s="422" t="s">
        <v>483</v>
      </c>
      <c r="D16" s="422"/>
      <c r="E16" s="422"/>
      <c r="F16" s="431"/>
      <c r="G16" s="418">
        <v>10390</v>
      </c>
      <c r="H16" s="418"/>
      <c r="I16" s="432"/>
      <c r="J16" s="432"/>
      <c r="K16" s="433"/>
      <c r="L16" s="432"/>
      <c r="M16" s="432"/>
    </row>
    <row r="17" spans="1:13" x14ac:dyDescent="0.25">
      <c r="A17" s="419">
        <v>312</v>
      </c>
      <c r="B17" s="423" t="s">
        <v>484</v>
      </c>
      <c r="C17" s="422" t="s">
        <v>483</v>
      </c>
      <c r="D17" s="422"/>
      <c r="E17" s="422"/>
      <c r="F17" s="431"/>
      <c r="G17" s="418">
        <v>1833</v>
      </c>
      <c r="H17" s="418"/>
      <c r="I17" s="432"/>
      <c r="J17" s="432"/>
      <c r="K17" s="433"/>
      <c r="L17" s="432"/>
      <c r="M17" s="432"/>
    </row>
    <row r="18" spans="1:13" x14ac:dyDescent="0.25">
      <c r="A18" s="419">
        <v>312</v>
      </c>
      <c r="B18" s="423" t="s">
        <v>485</v>
      </c>
      <c r="C18" s="422" t="s">
        <v>486</v>
      </c>
      <c r="D18" s="422"/>
      <c r="E18" s="422"/>
      <c r="F18" s="431"/>
      <c r="G18" s="418">
        <v>5554</v>
      </c>
      <c r="H18" s="418"/>
      <c r="I18" s="432"/>
      <c r="J18" s="432"/>
      <c r="K18" s="433"/>
      <c r="L18" s="432"/>
      <c r="M18" s="432"/>
    </row>
    <row r="19" spans="1:13" x14ac:dyDescent="0.25">
      <c r="A19" s="420"/>
      <c r="B19" s="434"/>
      <c r="C19" s="435" t="s">
        <v>329</v>
      </c>
      <c r="D19" s="435"/>
      <c r="E19" s="435"/>
      <c r="F19" s="436"/>
      <c r="G19" s="437">
        <f>SUM(G7,G14)</f>
        <v>58944</v>
      </c>
      <c r="H19" s="437">
        <f>SUM(H7,H14)</f>
        <v>50739</v>
      </c>
      <c r="I19" s="437">
        <f>SUM(I7,I14)</f>
        <v>65721</v>
      </c>
      <c r="J19" s="437">
        <f>SUM(J7,J14)</f>
        <v>74809</v>
      </c>
      <c r="K19" s="437">
        <f>SUM(K7,K14,)</f>
        <v>99070</v>
      </c>
      <c r="L19" s="437">
        <f>SUM(L7,L14,)</f>
        <v>67994</v>
      </c>
      <c r="M19" s="437">
        <f>SUM(M7,M14,)</f>
        <v>67994</v>
      </c>
    </row>
    <row r="20" spans="1:13" x14ac:dyDescent="0.25">
      <c r="A20" s="416"/>
      <c r="B20" s="416"/>
      <c r="C20" s="386"/>
      <c r="D20" s="387"/>
      <c r="E20" s="387"/>
      <c r="F20" s="387"/>
      <c r="G20" s="438"/>
      <c r="H20" s="438"/>
      <c r="I20" s="439"/>
      <c r="J20" s="439"/>
      <c r="K20" s="439"/>
      <c r="L20" s="439"/>
      <c r="M20" s="439"/>
    </row>
    <row r="21" spans="1:13" x14ac:dyDescent="0.25">
      <c r="A21" s="416"/>
      <c r="B21" s="416"/>
      <c r="C21" s="386"/>
      <c r="D21" s="387"/>
      <c r="E21" s="387"/>
      <c r="F21" s="387"/>
      <c r="G21" s="438"/>
      <c r="H21" s="438"/>
      <c r="I21" s="439"/>
      <c r="J21" s="439"/>
      <c r="K21" s="439"/>
      <c r="L21" s="439"/>
      <c r="M21" s="439"/>
    </row>
    <row r="22" spans="1:13" ht="15.75" x14ac:dyDescent="0.25">
      <c r="A22" s="440"/>
      <c r="B22" s="441"/>
      <c r="C22" s="385"/>
      <c r="D22" s="385"/>
      <c r="E22" s="385"/>
      <c r="F22" s="385"/>
      <c r="G22" s="442"/>
      <c r="H22" s="442"/>
      <c r="I22" s="442"/>
      <c r="J22" s="442"/>
      <c r="K22" s="442"/>
      <c r="L22" s="439"/>
      <c r="M22" s="439"/>
    </row>
    <row r="23" spans="1:13" x14ac:dyDescent="0.25">
      <c r="A23" s="416"/>
      <c r="B23" s="416"/>
      <c r="C23" s="386"/>
      <c r="D23" s="387"/>
      <c r="E23" s="387"/>
      <c r="F23" s="387"/>
      <c r="G23" s="438"/>
      <c r="H23" s="438"/>
      <c r="I23" s="439"/>
      <c r="J23" s="439"/>
      <c r="K23" s="439"/>
      <c r="L23" s="439"/>
      <c r="M23" s="439"/>
    </row>
    <row r="24" spans="1:13" x14ac:dyDescent="0.25">
      <c r="A24" s="443" t="s">
        <v>330</v>
      </c>
      <c r="B24" s="443" t="s">
        <v>331</v>
      </c>
      <c r="C24" s="444"/>
      <c r="D24" s="444"/>
      <c r="E24" s="445"/>
      <c r="F24" s="446" t="s">
        <v>487</v>
      </c>
      <c r="G24" s="446" t="s">
        <v>354</v>
      </c>
      <c r="H24" s="447" t="s">
        <v>381</v>
      </c>
      <c r="I24" s="448" t="s">
        <v>381</v>
      </c>
      <c r="J24" s="447" t="s">
        <v>488</v>
      </c>
      <c r="K24" s="447" t="s">
        <v>489</v>
      </c>
      <c r="L24" s="447" t="s">
        <v>490</v>
      </c>
      <c r="M24" s="447" t="s">
        <v>297</v>
      </c>
    </row>
    <row r="25" spans="1:13" x14ac:dyDescent="0.25">
      <c r="A25" s="449" t="s">
        <v>224</v>
      </c>
      <c r="B25" s="450" t="s">
        <v>333</v>
      </c>
      <c r="C25" s="451"/>
      <c r="D25" s="452"/>
      <c r="E25" s="453"/>
      <c r="F25" s="454" t="s">
        <v>112</v>
      </c>
      <c r="G25" s="454" t="s">
        <v>112</v>
      </c>
      <c r="H25" s="455" t="s">
        <v>223</v>
      </c>
      <c r="I25" s="454" t="s">
        <v>246</v>
      </c>
      <c r="J25" s="455"/>
      <c r="K25" s="455"/>
      <c r="L25" s="455"/>
      <c r="M25" s="455"/>
    </row>
    <row r="26" spans="1:13" x14ac:dyDescent="0.25">
      <c r="A26" s="456" t="s">
        <v>334</v>
      </c>
      <c r="B26" s="414" t="s">
        <v>335</v>
      </c>
      <c r="C26" s="414"/>
      <c r="D26" s="457"/>
      <c r="E26" s="458"/>
      <c r="F26" s="418">
        <v>156892</v>
      </c>
      <c r="G26" s="418">
        <v>159346</v>
      </c>
      <c r="H26" s="418">
        <v>168199</v>
      </c>
      <c r="I26" s="418">
        <v>175914</v>
      </c>
      <c r="J26" s="418">
        <v>177328</v>
      </c>
      <c r="K26" s="418">
        <v>166399</v>
      </c>
      <c r="L26" s="418">
        <v>166399</v>
      </c>
      <c r="M26" s="418"/>
    </row>
    <row r="27" spans="1:13" x14ac:dyDescent="0.25">
      <c r="A27" s="459" t="s">
        <v>334</v>
      </c>
      <c r="B27" s="414" t="s">
        <v>336</v>
      </c>
      <c r="C27" s="460"/>
      <c r="D27" s="461"/>
      <c r="E27" s="458"/>
      <c r="F27" s="418">
        <v>0</v>
      </c>
      <c r="G27" s="418">
        <v>0</v>
      </c>
      <c r="H27" s="418">
        <v>0</v>
      </c>
      <c r="I27" s="418">
        <v>0</v>
      </c>
      <c r="J27" s="418">
        <v>0</v>
      </c>
      <c r="K27" s="418"/>
      <c r="L27" s="418"/>
      <c r="M27" s="418"/>
    </row>
    <row r="28" spans="1:13" x14ac:dyDescent="0.25">
      <c r="A28" s="462" t="s">
        <v>491</v>
      </c>
      <c r="B28" s="421" t="s">
        <v>492</v>
      </c>
      <c r="C28" s="422"/>
      <c r="D28" s="463"/>
      <c r="E28" s="464"/>
      <c r="F28" s="418">
        <v>1335</v>
      </c>
      <c r="G28" s="418">
        <v>3238</v>
      </c>
      <c r="H28" s="418">
        <v>0</v>
      </c>
      <c r="I28" s="418">
        <v>188</v>
      </c>
      <c r="J28" s="418">
        <v>0</v>
      </c>
      <c r="K28" s="418">
        <v>0</v>
      </c>
      <c r="L28" s="418">
        <v>0</v>
      </c>
      <c r="M28" s="418"/>
    </row>
    <row r="29" spans="1:13" x14ac:dyDescent="0.25">
      <c r="A29" s="462" t="s">
        <v>482</v>
      </c>
      <c r="B29" s="421" t="s">
        <v>493</v>
      </c>
      <c r="C29" s="422"/>
      <c r="D29" s="463"/>
      <c r="E29" s="464"/>
      <c r="F29" s="418">
        <v>10390</v>
      </c>
      <c r="G29" s="418">
        <v>0</v>
      </c>
      <c r="H29" s="465"/>
      <c r="I29" s="418"/>
      <c r="J29" s="465"/>
      <c r="K29" s="418"/>
      <c r="L29" s="418"/>
      <c r="M29" s="418"/>
    </row>
    <row r="30" spans="1:13" x14ac:dyDescent="0.25">
      <c r="A30" s="462" t="s">
        <v>484</v>
      </c>
      <c r="B30" s="421" t="s">
        <v>493</v>
      </c>
      <c r="C30" s="422"/>
      <c r="D30" s="463"/>
      <c r="E30" s="464"/>
      <c r="F30" s="418">
        <v>1833</v>
      </c>
      <c r="G30" s="418">
        <v>0</v>
      </c>
      <c r="H30" s="465"/>
      <c r="I30" s="418"/>
      <c r="J30" s="465"/>
      <c r="K30" s="418"/>
      <c r="L30" s="418"/>
      <c r="M30" s="418"/>
    </row>
    <row r="31" spans="1:13" x14ac:dyDescent="0.25">
      <c r="A31" s="459" t="s">
        <v>337</v>
      </c>
      <c r="B31" s="421" t="s">
        <v>338</v>
      </c>
      <c r="C31" s="422"/>
      <c r="D31" s="463"/>
      <c r="E31" s="464"/>
      <c r="F31" s="418">
        <v>2549</v>
      </c>
      <c r="G31" s="418">
        <v>2089</v>
      </c>
      <c r="H31" s="418">
        <v>2500</v>
      </c>
      <c r="I31" s="418">
        <v>8332</v>
      </c>
      <c r="J31" s="418">
        <v>4200</v>
      </c>
      <c r="K31" s="418">
        <v>1030</v>
      </c>
      <c r="L31" s="418">
        <v>1030</v>
      </c>
      <c r="M31" s="418"/>
    </row>
    <row r="32" spans="1:13" x14ac:dyDescent="0.25">
      <c r="A32" s="459" t="s">
        <v>339</v>
      </c>
      <c r="B32" s="421" t="s">
        <v>340</v>
      </c>
      <c r="C32" s="422"/>
      <c r="D32" s="463"/>
      <c r="E32" s="464"/>
      <c r="F32" s="418">
        <v>4449</v>
      </c>
      <c r="G32" s="418">
        <v>2611</v>
      </c>
      <c r="H32" s="418">
        <v>4500</v>
      </c>
      <c r="I32" s="418">
        <v>4640</v>
      </c>
      <c r="J32" s="418">
        <v>4500</v>
      </c>
      <c r="K32" s="418">
        <v>3000</v>
      </c>
      <c r="L32" s="418">
        <v>3000</v>
      </c>
      <c r="M32" s="418"/>
    </row>
    <row r="33" spans="1:13" x14ac:dyDescent="0.25">
      <c r="A33" s="466" t="s">
        <v>339</v>
      </c>
      <c r="B33" s="421" t="s">
        <v>341</v>
      </c>
      <c r="C33" s="422"/>
      <c r="D33" s="463"/>
      <c r="E33" s="464"/>
      <c r="F33" s="418">
        <v>483</v>
      </c>
      <c r="G33" s="418">
        <v>3345</v>
      </c>
      <c r="H33" s="418">
        <v>3300</v>
      </c>
      <c r="I33" s="418">
        <v>2592</v>
      </c>
      <c r="J33" s="418">
        <v>3500</v>
      </c>
      <c r="K33" s="418">
        <v>5000</v>
      </c>
      <c r="L33" s="418">
        <v>5000</v>
      </c>
      <c r="M33" s="418"/>
    </row>
    <row r="34" spans="1:13" x14ac:dyDescent="0.25">
      <c r="A34" s="456" t="s">
        <v>339</v>
      </c>
      <c r="B34" s="420" t="s">
        <v>366</v>
      </c>
      <c r="C34" s="420"/>
      <c r="D34" s="420"/>
      <c r="E34" s="420"/>
      <c r="F34" s="418">
        <v>543854</v>
      </c>
      <c r="G34" s="418">
        <v>584349</v>
      </c>
      <c r="H34" s="418">
        <v>572125</v>
      </c>
      <c r="I34" s="418">
        <v>582196</v>
      </c>
      <c r="J34" s="418">
        <v>637500</v>
      </c>
      <c r="K34" s="418">
        <v>401000</v>
      </c>
      <c r="L34" s="418">
        <v>401000</v>
      </c>
      <c r="M34" s="418"/>
    </row>
    <row r="35" spans="1:13" x14ac:dyDescent="0.25">
      <c r="A35" s="456" t="s">
        <v>339</v>
      </c>
      <c r="B35" s="467" t="s">
        <v>494</v>
      </c>
      <c r="C35" s="467"/>
      <c r="D35" s="467"/>
      <c r="E35" s="467"/>
      <c r="F35" s="418">
        <v>14858</v>
      </c>
      <c r="G35" s="418">
        <v>10405</v>
      </c>
      <c r="H35" s="468">
        <v>4000</v>
      </c>
      <c r="I35" s="418">
        <v>2785</v>
      </c>
      <c r="J35" s="468">
        <v>2500</v>
      </c>
      <c r="K35" s="418">
        <v>514</v>
      </c>
      <c r="L35" s="418">
        <v>514</v>
      </c>
      <c r="M35" s="418"/>
    </row>
    <row r="36" spans="1:13" x14ac:dyDescent="0.25">
      <c r="A36" s="459" t="s">
        <v>491</v>
      </c>
      <c r="B36" s="415" t="s">
        <v>495</v>
      </c>
      <c r="C36" s="416"/>
      <c r="D36" s="416"/>
      <c r="E36" s="417"/>
      <c r="F36" s="418"/>
      <c r="G36" s="418"/>
      <c r="H36" s="468"/>
      <c r="I36" s="418">
        <v>13676</v>
      </c>
      <c r="J36" s="468"/>
      <c r="K36" s="418"/>
      <c r="L36" s="418"/>
      <c r="M36" s="418"/>
    </row>
    <row r="37" spans="1:13" x14ac:dyDescent="0.25">
      <c r="A37" s="459"/>
      <c r="B37" s="427" t="s">
        <v>342</v>
      </c>
      <c r="C37" s="428"/>
      <c r="D37" s="428"/>
      <c r="E37" s="429"/>
      <c r="F37" s="469">
        <f t="shared" ref="F37:L37" si="1">SUM(F26:F35)</f>
        <v>736643</v>
      </c>
      <c r="G37" s="469">
        <f t="shared" si="1"/>
        <v>765383</v>
      </c>
      <c r="H37" s="469">
        <f t="shared" si="1"/>
        <v>754624</v>
      </c>
      <c r="I37" s="469">
        <f>SUM(I26:I36)</f>
        <v>790323</v>
      </c>
      <c r="J37" s="469">
        <f t="shared" si="1"/>
        <v>829528</v>
      </c>
      <c r="K37" s="469">
        <f t="shared" si="1"/>
        <v>576943</v>
      </c>
      <c r="L37" s="469">
        <f t="shared" si="1"/>
        <v>576943</v>
      </c>
      <c r="M37" s="469"/>
    </row>
    <row r="38" spans="1:13" x14ac:dyDescent="0.25">
      <c r="A38" s="459" t="s">
        <v>496</v>
      </c>
      <c r="B38" s="470" t="s">
        <v>497</v>
      </c>
      <c r="C38" s="471"/>
      <c r="D38" s="471"/>
      <c r="E38" s="431"/>
      <c r="F38" s="432">
        <v>26470</v>
      </c>
      <c r="G38" s="432">
        <v>22405</v>
      </c>
      <c r="H38" s="432">
        <v>25721</v>
      </c>
      <c r="I38" s="432">
        <v>34809</v>
      </c>
      <c r="J38" s="432">
        <v>49070</v>
      </c>
      <c r="K38" s="432">
        <v>21530</v>
      </c>
      <c r="L38" s="432">
        <v>21530</v>
      </c>
      <c r="M38" s="432"/>
    </row>
    <row r="39" spans="1:13" x14ac:dyDescent="0.25">
      <c r="A39" s="459" t="s">
        <v>498</v>
      </c>
      <c r="B39" s="470" t="s">
        <v>343</v>
      </c>
      <c r="C39" s="471"/>
      <c r="D39" s="471"/>
      <c r="E39" s="431"/>
      <c r="F39" s="432">
        <v>18915</v>
      </c>
      <c r="G39" s="432">
        <v>25096</v>
      </c>
      <c r="H39" s="432">
        <v>40000</v>
      </c>
      <c r="I39" s="432">
        <v>40000</v>
      </c>
      <c r="J39" s="432">
        <v>50000</v>
      </c>
      <c r="K39" s="432">
        <v>46464</v>
      </c>
      <c r="L39" s="432">
        <v>46464</v>
      </c>
      <c r="M39" s="432"/>
    </row>
    <row r="40" spans="1:13" x14ac:dyDescent="0.25">
      <c r="A40" s="459"/>
      <c r="B40" s="472" t="s">
        <v>364</v>
      </c>
      <c r="C40" s="473"/>
      <c r="D40" s="473"/>
      <c r="E40" s="474"/>
      <c r="F40" s="475">
        <f t="shared" ref="F40:L40" si="2">SUM(F38:F39)</f>
        <v>45385</v>
      </c>
      <c r="G40" s="475">
        <f t="shared" si="2"/>
        <v>47501</v>
      </c>
      <c r="H40" s="475">
        <f t="shared" si="2"/>
        <v>65721</v>
      </c>
      <c r="I40" s="475">
        <f t="shared" si="2"/>
        <v>74809</v>
      </c>
      <c r="J40" s="475">
        <f t="shared" si="2"/>
        <v>99070</v>
      </c>
      <c r="K40" s="475">
        <f t="shared" si="2"/>
        <v>67994</v>
      </c>
      <c r="L40" s="475">
        <f t="shared" si="2"/>
        <v>67994</v>
      </c>
      <c r="M40" s="475"/>
    </row>
    <row r="41" spans="1:13" x14ac:dyDescent="0.25">
      <c r="A41" s="459"/>
      <c r="B41" s="476" t="s">
        <v>365</v>
      </c>
      <c r="C41" s="477"/>
      <c r="D41" s="477"/>
      <c r="E41" s="478"/>
      <c r="F41" s="479">
        <f t="shared" ref="F41:L41" si="3">SUM(F37,F40)</f>
        <v>782028</v>
      </c>
      <c r="G41" s="479">
        <f t="shared" si="3"/>
        <v>812884</v>
      </c>
      <c r="H41" s="479">
        <f t="shared" si="3"/>
        <v>820345</v>
      </c>
      <c r="I41" s="479">
        <f t="shared" si="3"/>
        <v>865132</v>
      </c>
      <c r="J41" s="479">
        <f t="shared" si="3"/>
        <v>928598</v>
      </c>
      <c r="K41" s="479">
        <f t="shared" si="3"/>
        <v>644937</v>
      </c>
      <c r="L41" s="479">
        <f t="shared" si="3"/>
        <v>644937</v>
      </c>
      <c r="M41" s="480"/>
    </row>
    <row r="42" spans="1:13" x14ac:dyDescent="0.25">
      <c r="A42" s="390"/>
      <c r="B42" s="386"/>
      <c r="C42" s="386"/>
      <c r="D42" s="386"/>
      <c r="E42" s="386"/>
      <c r="F42" s="391"/>
      <c r="G42" s="391"/>
      <c r="H42" s="391"/>
      <c r="I42" s="391"/>
      <c r="J42" s="391"/>
      <c r="K42" s="391"/>
      <c r="L42" s="391"/>
      <c r="M42" s="391"/>
    </row>
    <row r="43" spans="1:13" x14ac:dyDescent="0.25">
      <c r="A43" s="390"/>
      <c r="B43" s="386"/>
      <c r="C43" s="386"/>
      <c r="D43" s="386"/>
      <c r="E43" s="386"/>
      <c r="F43" s="391"/>
      <c r="G43" s="391"/>
      <c r="H43" s="391"/>
      <c r="I43" s="391" t="s">
        <v>382</v>
      </c>
      <c r="J43" s="391"/>
      <c r="K43" s="391"/>
      <c r="L43" s="391"/>
      <c r="M43" s="391"/>
    </row>
    <row r="44" spans="1:13" x14ac:dyDescent="0.25">
      <c r="A44" s="443" t="s">
        <v>330</v>
      </c>
      <c r="B44" s="443" t="s">
        <v>367</v>
      </c>
      <c r="C44" s="444"/>
      <c r="D44" s="444"/>
      <c r="E44" s="445"/>
      <c r="F44" s="446" t="s">
        <v>332</v>
      </c>
      <c r="G44" s="447" t="s">
        <v>354</v>
      </c>
      <c r="H44" s="447" t="s">
        <v>381</v>
      </c>
      <c r="I44" s="447" t="s">
        <v>381</v>
      </c>
      <c r="J44" s="447" t="s">
        <v>488</v>
      </c>
      <c r="K44" s="447" t="s">
        <v>489</v>
      </c>
      <c r="L44" s="447" t="s">
        <v>490</v>
      </c>
      <c r="M44" s="447" t="s">
        <v>297</v>
      </c>
    </row>
    <row r="45" spans="1:13" x14ac:dyDescent="0.25">
      <c r="A45" s="449" t="s">
        <v>224</v>
      </c>
      <c r="B45" s="450" t="s">
        <v>370</v>
      </c>
      <c r="C45" s="451"/>
      <c r="D45" s="452"/>
      <c r="E45" s="453"/>
      <c r="F45" s="454" t="s">
        <v>112</v>
      </c>
      <c r="G45" s="455" t="s">
        <v>112</v>
      </c>
      <c r="H45" s="455" t="s">
        <v>223</v>
      </c>
      <c r="I45" s="455" t="s">
        <v>383</v>
      </c>
      <c r="J45" s="455"/>
      <c r="K45" s="455"/>
      <c r="L45" s="455"/>
      <c r="M45" s="455"/>
    </row>
    <row r="46" spans="1:13" x14ac:dyDescent="0.25">
      <c r="A46" s="456" t="s">
        <v>499</v>
      </c>
      <c r="B46" s="414" t="s">
        <v>500</v>
      </c>
      <c r="C46" s="414"/>
      <c r="D46" s="457"/>
      <c r="E46" s="458"/>
      <c r="F46" s="418">
        <v>0</v>
      </c>
      <c r="G46" s="418">
        <v>551</v>
      </c>
      <c r="H46" s="418">
        <v>0</v>
      </c>
      <c r="I46" s="418">
        <v>0</v>
      </c>
      <c r="J46" s="418">
        <v>0</v>
      </c>
      <c r="K46" s="418">
        <v>0</v>
      </c>
      <c r="L46" s="418">
        <v>0</v>
      </c>
      <c r="M46" s="418"/>
    </row>
    <row r="47" spans="1:13" x14ac:dyDescent="0.25">
      <c r="A47" s="459" t="s">
        <v>327</v>
      </c>
      <c r="B47" s="481" t="s">
        <v>368</v>
      </c>
      <c r="C47" s="460"/>
      <c r="D47" s="461"/>
      <c r="E47" s="458"/>
      <c r="F47" s="418"/>
      <c r="G47" s="418"/>
      <c r="H47" s="418"/>
      <c r="I47" s="418"/>
      <c r="J47" s="418"/>
      <c r="K47" s="418"/>
      <c r="L47" s="418"/>
      <c r="M47" s="418"/>
    </row>
    <row r="48" spans="1:13" x14ac:dyDescent="0.25">
      <c r="A48" s="459"/>
      <c r="B48" s="427" t="s">
        <v>342</v>
      </c>
      <c r="C48" s="428"/>
      <c r="D48" s="428"/>
      <c r="E48" s="429"/>
      <c r="F48" s="469">
        <f t="shared" ref="F48:L48" si="4">SUM(F46:F47)</f>
        <v>0</v>
      </c>
      <c r="G48" s="469">
        <f t="shared" si="4"/>
        <v>551</v>
      </c>
      <c r="H48" s="469">
        <f t="shared" si="4"/>
        <v>0</v>
      </c>
      <c r="I48" s="469">
        <f t="shared" si="4"/>
        <v>0</v>
      </c>
      <c r="J48" s="469">
        <f t="shared" si="4"/>
        <v>0</v>
      </c>
      <c r="K48" s="469">
        <f t="shared" si="4"/>
        <v>0</v>
      </c>
      <c r="L48" s="469">
        <f t="shared" si="4"/>
        <v>0</v>
      </c>
      <c r="M48" s="469"/>
    </row>
    <row r="49" spans="1:13" x14ac:dyDescent="0.25">
      <c r="A49" s="459"/>
      <c r="B49" s="476" t="s">
        <v>369</v>
      </c>
      <c r="C49" s="477"/>
      <c r="D49" s="477"/>
      <c r="E49" s="478"/>
      <c r="F49" s="480">
        <f t="shared" ref="F49:L49" si="5">SUM(F48:F48)</f>
        <v>0</v>
      </c>
      <c r="G49" s="480">
        <f t="shared" si="5"/>
        <v>551</v>
      </c>
      <c r="H49" s="480">
        <f t="shared" si="5"/>
        <v>0</v>
      </c>
      <c r="I49" s="480">
        <f t="shared" si="5"/>
        <v>0</v>
      </c>
      <c r="J49" s="480">
        <f t="shared" si="5"/>
        <v>0</v>
      </c>
      <c r="K49" s="480">
        <f t="shared" si="5"/>
        <v>0</v>
      </c>
      <c r="L49" s="480">
        <f t="shared" si="5"/>
        <v>0</v>
      </c>
      <c r="M49" s="480"/>
    </row>
    <row r="50" spans="1:13" x14ac:dyDescent="0.25">
      <c r="A50" s="390"/>
      <c r="B50" s="386"/>
      <c r="C50" s="386"/>
      <c r="D50" s="386"/>
      <c r="E50" s="386"/>
      <c r="F50" s="391"/>
      <c r="G50" s="391"/>
      <c r="H50" s="391"/>
      <c r="I50" s="391"/>
      <c r="J50" s="391"/>
      <c r="K50" s="391"/>
      <c r="L50" s="391"/>
      <c r="M50" s="391"/>
    </row>
    <row r="51" spans="1:13" x14ac:dyDescent="0.25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</row>
    <row r="52" spans="1:13" x14ac:dyDescent="0.25">
      <c r="A52" s="443" t="s">
        <v>330</v>
      </c>
      <c r="B52" s="443" t="s">
        <v>331</v>
      </c>
      <c r="C52" s="444"/>
      <c r="D52" s="444"/>
      <c r="E52" s="445"/>
      <c r="F52" s="446" t="s">
        <v>332</v>
      </c>
      <c r="G52" s="447" t="s">
        <v>354</v>
      </c>
      <c r="H52" s="447" t="s">
        <v>381</v>
      </c>
      <c r="I52" s="447" t="s">
        <v>381</v>
      </c>
      <c r="J52" s="447" t="s">
        <v>488</v>
      </c>
      <c r="K52" s="447" t="s">
        <v>489</v>
      </c>
      <c r="L52" s="447" t="s">
        <v>490</v>
      </c>
      <c r="M52" s="447" t="s">
        <v>297</v>
      </c>
    </row>
    <row r="53" spans="1:13" x14ac:dyDescent="0.25">
      <c r="A53" s="449" t="s">
        <v>224</v>
      </c>
      <c r="B53" s="450" t="s">
        <v>344</v>
      </c>
      <c r="C53" s="451"/>
      <c r="D53" s="452"/>
      <c r="E53" s="453"/>
      <c r="F53" s="454" t="s">
        <v>112</v>
      </c>
      <c r="G53" s="455" t="s">
        <v>112</v>
      </c>
      <c r="H53" s="455" t="s">
        <v>223</v>
      </c>
      <c r="I53" s="455" t="s">
        <v>383</v>
      </c>
      <c r="J53" s="455"/>
      <c r="K53" s="455"/>
      <c r="L53" s="455"/>
      <c r="M53" s="455"/>
    </row>
    <row r="54" spans="1:13" x14ac:dyDescent="0.25">
      <c r="A54" s="456">
        <v>41</v>
      </c>
      <c r="B54" s="414" t="s">
        <v>501</v>
      </c>
      <c r="C54" s="414"/>
      <c r="D54" s="457"/>
      <c r="E54" s="458"/>
      <c r="F54" s="418">
        <v>0</v>
      </c>
      <c r="G54" s="418">
        <v>0</v>
      </c>
      <c r="H54" s="418">
        <v>0</v>
      </c>
      <c r="I54" s="418">
        <v>0</v>
      </c>
      <c r="J54" s="418">
        <v>0</v>
      </c>
      <c r="K54" s="418">
        <v>0</v>
      </c>
      <c r="L54" s="418">
        <v>0</v>
      </c>
      <c r="M54" s="418"/>
    </row>
    <row r="55" spans="1:13" x14ac:dyDescent="0.25">
      <c r="A55" s="459">
        <v>111</v>
      </c>
      <c r="B55" s="481" t="s">
        <v>502</v>
      </c>
      <c r="C55" s="460"/>
      <c r="D55" s="461"/>
      <c r="E55" s="458"/>
      <c r="F55" s="418">
        <v>0</v>
      </c>
      <c r="G55" s="418"/>
      <c r="H55" s="418"/>
      <c r="I55" s="418"/>
      <c r="J55" s="418"/>
      <c r="K55" s="418"/>
      <c r="L55" s="418"/>
      <c r="M55" s="418"/>
    </row>
    <row r="56" spans="1:13" x14ac:dyDescent="0.25">
      <c r="A56" s="459" t="s">
        <v>503</v>
      </c>
      <c r="B56" s="481" t="s">
        <v>345</v>
      </c>
      <c r="C56" s="460"/>
      <c r="D56" s="461"/>
      <c r="E56" s="458"/>
      <c r="F56" s="418">
        <v>0</v>
      </c>
      <c r="G56" s="418"/>
      <c r="H56" s="418"/>
      <c r="I56" s="418">
        <v>3400</v>
      </c>
      <c r="J56" s="418"/>
      <c r="K56" s="418"/>
      <c r="L56" s="418"/>
      <c r="M56" s="418"/>
    </row>
    <row r="57" spans="1:13" x14ac:dyDescent="0.25">
      <c r="A57" s="459"/>
      <c r="B57" s="427" t="s">
        <v>342</v>
      </c>
      <c r="C57" s="428"/>
      <c r="D57" s="428"/>
      <c r="E57" s="429"/>
      <c r="F57" s="469">
        <f t="shared" ref="F57:L57" si="6">SUM(F54:F56)</f>
        <v>0</v>
      </c>
      <c r="G57" s="469">
        <f t="shared" si="6"/>
        <v>0</v>
      </c>
      <c r="H57" s="469">
        <f t="shared" si="6"/>
        <v>0</v>
      </c>
      <c r="I57" s="469">
        <f t="shared" si="6"/>
        <v>3400</v>
      </c>
      <c r="J57" s="469">
        <f t="shared" si="6"/>
        <v>0</v>
      </c>
      <c r="K57" s="469">
        <f t="shared" si="6"/>
        <v>0</v>
      </c>
      <c r="L57" s="469">
        <f t="shared" si="6"/>
        <v>0</v>
      </c>
      <c r="M57" s="469"/>
    </row>
    <row r="58" spans="1:13" x14ac:dyDescent="0.25">
      <c r="A58" s="459"/>
      <c r="B58" s="476" t="s">
        <v>346</v>
      </c>
      <c r="C58" s="477"/>
      <c r="D58" s="477"/>
      <c r="E58" s="478"/>
      <c r="F58" s="480">
        <f t="shared" ref="F58:L58" si="7">SUM(F57:F57)</f>
        <v>0</v>
      </c>
      <c r="G58" s="480">
        <f t="shared" si="7"/>
        <v>0</v>
      </c>
      <c r="H58" s="480">
        <f t="shared" si="7"/>
        <v>0</v>
      </c>
      <c r="I58" s="480">
        <f t="shared" si="7"/>
        <v>3400</v>
      </c>
      <c r="J58" s="480">
        <f t="shared" si="7"/>
        <v>0</v>
      </c>
      <c r="K58" s="480">
        <f t="shared" si="7"/>
        <v>0</v>
      </c>
      <c r="L58" s="480">
        <f t="shared" si="7"/>
        <v>0</v>
      </c>
      <c r="M58" s="480"/>
    </row>
  </sheetData>
  <mergeCells count="2">
    <mergeCell ref="G4:J4"/>
    <mergeCell ref="K4:M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view="pageLayout" topLeftCell="A100" zoomScaleNormal="100" workbookViewId="0">
      <selection activeCell="N2" sqref="N2"/>
    </sheetView>
  </sheetViews>
  <sheetFormatPr defaultRowHeight="15" x14ac:dyDescent="0.25"/>
  <cols>
    <col min="1" max="16384" width="9.140625" style="389"/>
  </cols>
  <sheetData>
    <row r="1" spans="1:14" ht="15.75" x14ac:dyDescent="0.25">
      <c r="A1" s="551" t="s">
        <v>28</v>
      </c>
      <c r="C1" s="416"/>
      <c r="D1" s="549"/>
      <c r="E1" s="550"/>
      <c r="F1" s="550"/>
      <c r="G1" s="549"/>
      <c r="H1" s="549"/>
      <c r="I1" s="549"/>
      <c r="J1" s="549"/>
      <c r="K1" s="547"/>
      <c r="L1" s="549"/>
      <c r="M1" s="549"/>
      <c r="N1" s="548"/>
    </row>
    <row r="2" spans="1:14" x14ac:dyDescent="0.25">
      <c r="A2" s="547"/>
      <c r="B2" s="547"/>
      <c r="C2" s="386"/>
      <c r="D2" s="386"/>
      <c r="E2" s="386"/>
      <c r="F2" s="386"/>
      <c r="G2" s="391"/>
      <c r="H2" s="391"/>
      <c r="I2" s="386"/>
      <c r="J2" s="386"/>
      <c r="K2" s="391"/>
      <c r="L2" s="391"/>
      <c r="M2" s="391"/>
      <c r="N2" s="391"/>
    </row>
    <row r="3" spans="1:14" x14ac:dyDescent="0.25">
      <c r="A3" s="46" t="s">
        <v>29</v>
      </c>
      <c r="B3" s="46" t="s">
        <v>2</v>
      </c>
      <c r="C3" s="146" t="s">
        <v>90</v>
      </c>
      <c r="D3" s="147"/>
      <c r="E3" s="148"/>
      <c r="F3" s="149"/>
      <c r="G3" s="341" t="s">
        <v>112</v>
      </c>
      <c r="H3" s="51" t="s">
        <v>112</v>
      </c>
      <c r="I3" s="66" t="s">
        <v>555</v>
      </c>
      <c r="J3" s="287" t="s">
        <v>246</v>
      </c>
      <c r="K3" s="587" t="s">
        <v>554</v>
      </c>
      <c r="L3" s="588"/>
      <c r="M3" s="588"/>
      <c r="N3" s="589"/>
    </row>
    <row r="4" spans="1:14" x14ac:dyDescent="0.25">
      <c r="A4" s="47" t="s">
        <v>31</v>
      </c>
      <c r="B4" s="47" t="s">
        <v>5</v>
      </c>
      <c r="C4" s="313"/>
      <c r="D4" s="314"/>
      <c r="E4" s="314"/>
      <c r="F4" s="315"/>
      <c r="G4" s="374" t="s">
        <v>553</v>
      </c>
      <c r="H4" s="52" t="s">
        <v>552</v>
      </c>
      <c r="I4" s="67" t="s">
        <v>551</v>
      </c>
      <c r="J4" s="67" t="s">
        <v>551</v>
      </c>
      <c r="K4" s="53">
        <v>2023</v>
      </c>
      <c r="L4" s="43">
        <v>2024</v>
      </c>
      <c r="M4" s="43">
        <v>2025</v>
      </c>
      <c r="N4" s="42" t="s">
        <v>297</v>
      </c>
    </row>
    <row r="5" spans="1:14" x14ac:dyDescent="0.25">
      <c r="A5" s="49"/>
      <c r="B5" s="47"/>
      <c r="C5" s="546"/>
      <c r="D5" s="545"/>
      <c r="E5" s="545"/>
      <c r="F5" s="545"/>
      <c r="G5" s="152"/>
      <c r="H5" s="153"/>
      <c r="I5" s="152"/>
      <c r="J5" s="152"/>
      <c r="K5" s="152">
        <v>230598</v>
      </c>
      <c r="L5" s="152"/>
      <c r="M5" s="152"/>
      <c r="N5" s="541"/>
    </row>
    <row r="6" spans="1:14" x14ac:dyDescent="0.25">
      <c r="A6" s="50"/>
      <c r="B6" s="48"/>
      <c r="C6" s="544"/>
      <c r="D6" s="543"/>
      <c r="E6" s="543"/>
      <c r="F6" s="542"/>
      <c r="G6" s="154"/>
      <c r="H6" s="155"/>
      <c r="I6" s="154"/>
      <c r="J6" s="154"/>
      <c r="K6" s="154">
        <v>645500</v>
      </c>
      <c r="L6" s="154"/>
      <c r="M6" s="154"/>
      <c r="N6" s="541"/>
    </row>
    <row r="7" spans="1:14" ht="15.75" x14ac:dyDescent="0.25">
      <c r="A7" s="245"/>
      <c r="B7" s="241"/>
      <c r="C7" s="242" t="s">
        <v>221</v>
      </c>
      <c r="D7" s="239"/>
      <c r="E7" s="239"/>
      <c r="F7" s="240"/>
      <c r="G7" s="235">
        <f t="shared" ref="G7:M7" si="0">SUM(G8,G26,G68,G80,G96)</f>
        <v>782028</v>
      </c>
      <c r="H7" s="235">
        <f t="shared" si="0"/>
        <v>812884</v>
      </c>
      <c r="I7" s="235">
        <f t="shared" si="0"/>
        <v>820345</v>
      </c>
      <c r="J7" s="235">
        <f t="shared" si="0"/>
        <v>865132</v>
      </c>
      <c r="K7" s="235">
        <f t="shared" si="0"/>
        <v>928598</v>
      </c>
      <c r="L7" s="235">
        <f t="shared" si="0"/>
        <v>644937</v>
      </c>
      <c r="M7" s="235">
        <f t="shared" si="0"/>
        <v>644937</v>
      </c>
      <c r="N7" s="540" t="s">
        <v>550</v>
      </c>
    </row>
    <row r="8" spans="1:14" x14ac:dyDescent="0.25">
      <c r="A8" s="214" t="s">
        <v>82</v>
      </c>
      <c r="B8" s="215"/>
      <c r="C8" s="238" t="s">
        <v>176</v>
      </c>
      <c r="D8" s="233"/>
      <c r="E8" s="233"/>
      <c r="F8" s="233"/>
      <c r="G8" s="492">
        <f t="shared" ref="G8:M8" si="1">SUM(G9:G25)</f>
        <v>98848</v>
      </c>
      <c r="H8" s="492">
        <f t="shared" si="1"/>
        <v>97962</v>
      </c>
      <c r="I8" s="492">
        <f t="shared" si="1"/>
        <v>108951</v>
      </c>
      <c r="J8" s="492">
        <f t="shared" si="1"/>
        <v>133257</v>
      </c>
      <c r="K8" s="492">
        <f t="shared" si="1"/>
        <v>104489</v>
      </c>
      <c r="L8" s="492">
        <f t="shared" si="1"/>
        <v>107971</v>
      </c>
      <c r="M8" s="492">
        <f t="shared" si="1"/>
        <v>107971</v>
      </c>
      <c r="N8" s="539"/>
    </row>
    <row r="9" spans="1:14" x14ac:dyDescent="0.25">
      <c r="A9" s="216">
        <v>610</v>
      </c>
      <c r="B9" s="305">
        <v>41</v>
      </c>
      <c r="C9" s="209" t="s">
        <v>92</v>
      </c>
      <c r="D9" s="209"/>
      <c r="E9" s="209"/>
      <c r="F9" s="209"/>
      <c r="G9" s="227">
        <v>46204</v>
      </c>
      <c r="H9" s="227">
        <v>60619</v>
      </c>
      <c r="I9" s="227">
        <v>69722</v>
      </c>
      <c r="J9" s="227">
        <v>72722</v>
      </c>
      <c r="K9" s="227">
        <v>62400</v>
      </c>
      <c r="L9" s="227">
        <v>59300</v>
      </c>
      <c r="M9" s="227">
        <v>59300</v>
      </c>
      <c r="N9" s="538"/>
    </row>
    <row r="10" spans="1:14" x14ac:dyDescent="0.25">
      <c r="A10" s="216">
        <v>610</v>
      </c>
      <c r="B10" s="305">
        <v>111</v>
      </c>
      <c r="C10" s="209" t="s">
        <v>264</v>
      </c>
      <c r="D10" s="209"/>
      <c r="E10" s="209"/>
      <c r="F10" s="209"/>
      <c r="G10" s="227">
        <v>1346</v>
      </c>
      <c r="H10" s="227">
        <v>0</v>
      </c>
      <c r="I10" s="227">
        <v>0</v>
      </c>
      <c r="J10" s="227">
        <v>0</v>
      </c>
      <c r="K10" s="227">
        <v>720</v>
      </c>
      <c r="L10" s="227">
        <v>0</v>
      </c>
      <c r="M10" s="227">
        <v>0</v>
      </c>
      <c r="N10" s="537"/>
    </row>
    <row r="11" spans="1:14" x14ac:dyDescent="0.25">
      <c r="A11" s="216">
        <v>610</v>
      </c>
      <c r="B11" s="305" t="s">
        <v>324</v>
      </c>
      <c r="C11" s="209" t="s">
        <v>549</v>
      </c>
      <c r="D11" s="209"/>
      <c r="E11" s="209"/>
      <c r="F11" s="209"/>
      <c r="G11" s="227"/>
      <c r="H11" s="227"/>
      <c r="I11" s="227"/>
      <c r="J11" s="227"/>
      <c r="K11" s="227">
        <v>4190</v>
      </c>
      <c r="L11" s="227"/>
      <c r="M11" s="227"/>
      <c r="N11" s="537"/>
    </row>
    <row r="12" spans="1:14" x14ac:dyDescent="0.25">
      <c r="A12" s="216">
        <v>610</v>
      </c>
      <c r="B12" s="305" t="s">
        <v>482</v>
      </c>
      <c r="C12" s="209" t="s">
        <v>548</v>
      </c>
      <c r="D12" s="209"/>
      <c r="E12" s="209"/>
      <c r="F12" s="209"/>
      <c r="G12" s="227">
        <v>10390</v>
      </c>
      <c r="H12" s="227">
        <v>0</v>
      </c>
      <c r="I12" s="523"/>
      <c r="J12" s="227">
        <v>0</v>
      </c>
      <c r="K12" s="227">
        <v>0</v>
      </c>
      <c r="L12" s="227"/>
      <c r="M12" s="227"/>
      <c r="N12" s="537"/>
    </row>
    <row r="13" spans="1:14" x14ac:dyDescent="0.25">
      <c r="A13" s="216">
        <v>610</v>
      </c>
      <c r="B13" s="305" t="s">
        <v>484</v>
      </c>
      <c r="C13" s="209" t="s">
        <v>548</v>
      </c>
      <c r="D13" s="209"/>
      <c r="E13" s="209"/>
      <c r="F13" s="209"/>
      <c r="G13" s="227">
        <v>1833</v>
      </c>
      <c r="H13" s="227">
        <v>0</v>
      </c>
      <c r="I13" s="523"/>
      <c r="J13" s="227">
        <v>0</v>
      </c>
      <c r="K13" s="227">
        <v>0</v>
      </c>
      <c r="L13" s="227"/>
      <c r="M13" s="227"/>
      <c r="N13" s="537"/>
    </row>
    <row r="14" spans="1:14" x14ac:dyDescent="0.25">
      <c r="A14" s="216">
        <v>610</v>
      </c>
      <c r="B14" s="305" t="s">
        <v>546</v>
      </c>
      <c r="C14" s="209" t="s">
        <v>547</v>
      </c>
      <c r="D14" s="209"/>
      <c r="E14" s="209"/>
      <c r="F14" s="209"/>
      <c r="G14" s="227"/>
      <c r="H14" s="227"/>
      <c r="I14" s="523"/>
      <c r="J14" s="227">
        <v>6975</v>
      </c>
      <c r="K14" s="227">
        <v>0</v>
      </c>
      <c r="L14" s="227"/>
      <c r="M14" s="227"/>
      <c r="N14" s="537"/>
    </row>
    <row r="15" spans="1:14" x14ac:dyDescent="0.25">
      <c r="A15" s="216">
        <v>620</v>
      </c>
      <c r="B15" s="305">
        <v>41</v>
      </c>
      <c r="C15" s="212" t="s">
        <v>35</v>
      </c>
      <c r="D15" s="212"/>
      <c r="E15" s="212"/>
      <c r="F15" s="212"/>
      <c r="G15" s="227">
        <v>22406</v>
      </c>
      <c r="H15" s="227">
        <v>22258</v>
      </c>
      <c r="I15" s="227">
        <v>24750</v>
      </c>
      <c r="J15" s="227">
        <v>25799</v>
      </c>
      <c r="K15" s="227">
        <v>23629</v>
      </c>
      <c r="L15" s="227">
        <v>20863</v>
      </c>
      <c r="M15" s="227">
        <v>20863</v>
      </c>
      <c r="N15" s="523"/>
    </row>
    <row r="16" spans="1:14" x14ac:dyDescent="0.25">
      <c r="A16" s="216">
        <v>620</v>
      </c>
      <c r="B16" s="305">
        <v>111</v>
      </c>
      <c r="C16" s="212" t="s">
        <v>355</v>
      </c>
      <c r="D16" s="212"/>
      <c r="E16" s="212"/>
      <c r="F16" s="212"/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523"/>
    </row>
    <row r="17" spans="1:15" x14ac:dyDescent="0.25">
      <c r="A17" s="216">
        <v>620</v>
      </c>
      <c r="B17" s="305" t="s">
        <v>546</v>
      </c>
      <c r="C17" s="212" t="s">
        <v>545</v>
      </c>
      <c r="D17" s="212"/>
      <c r="E17" s="212"/>
      <c r="F17" s="212"/>
      <c r="G17" s="227"/>
      <c r="H17" s="227"/>
      <c r="I17" s="227"/>
      <c r="J17" s="227">
        <v>2615</v>
      </c>
      <c r="K17" s="523"/>
      <c r="L17" s="227"/>
      <c r="M17" s="227"/>
      <c r="N17" s="523"/>
    </row>
    <row r="18" spans="1:15" x14ac:dyDescent="0.25">
      <c r="A18" s="216">
        <v>630</v>
      </c>
      <c r="B18" s="305">
        <v>41</v>
      </c>
      <c r="C18" s="211" t="s">
        <v>356</v>
      </c>
      <c r="D18" s="212"/>
      <c r="E18" s="212"/>
      <c r="F18" s="213"/>
      <c r="G18" s="227">
        <v>11938</v>
      </c>
      <c r="H18" s="227">
        <v>8857</v>
      </c>
      <c r="I18" s="227">
        <v>8599</v>
      </c>
      <c r="J18" s="227">
        <v>8599</v>
      </c>
      <c r="K18" s="227">
        <v>8180</v>
      </c>
      <c r="L18" s="227">
        <v>22438</v>
      </c>
      <c r="M18" s="227">
        <v>22438</v>
      </c>
      <c r="N18" s="523"/>
    </row>
    <row r="19" spans="1:15" x14ac:dyDescent="0.25">
      <c r="A19" s="216">
        <v>630</v>
      </c>
      <c r="B19" s="305" t="s">
        <v>477</v>
      </c>
      <c r="C19" s="211" t="s">
        <v>357</v>
      </c>
      <c r="D19" s="212"/>
      <c r="E19" s="212"/>
      <c r="F19" s="213"/>
      <c r="G19" s="227">
        <v>0</v>
      </c>
      <c r="H19" s="227">
        <v>0</v>
      </c>
      <c r="I19" s="227">
        <v>0</v>
      </c>
      <c r="J19" s="227">
        <v>0</v>
      </c>
      <c r="K19" s="227">
        <v>0</v>
      </c>
      <c r="L19" s="227">
        <v>0</v>
      </c>
      <c r="M19" s="227">
        <v>0</v>
      </c>
      <c r="N19" s="523"/>
    </row>
    <row r="20" spans="1:15" x14ac:dyDescent="0.25">
      <c r="A20" s="216">
        <v>630</v>
      </c>
      <c r="B20" s="305">
        <v>111</v>
      </c>
      <c r="C20" s="39" t="s">
        <v>544</v>
      </c>
      <c r="D20" s="39"/>
      <c r="E20" s="39"/>
      <c r="F20" s="39"/>
      <c r="G20" s="227">
        <v>1203</v>
      </c>
      <c r="H20" s="227">
        <v>2089</v>
      </c>
      <c r="I20" s="227">
        <v>2500</v>
      </c>
      <c r="J20" s="227">
        <v>9408</v>
      </c>
      <c r="K20" s="227">
        <v>3480</v>
      </c>
      <c r="L20" s="227">
        <v>1030</v>
      </c>
      <c r="M20" s="227">
        <v>1030</v>
      </c>
      <c r="N20" s="523"/>
    </row>
    <row r="21" spans="1:15" x14ac:dyDescent="0.25">
      <c r="A21" s="216">
        <v>630</v>
      </c>
      <c r="B21" s="305" t="s">
        <v>543</v>
      </c>
      <c r="C21" s="39" t="s">
        <v>542</v>
      </c>
      <c r="D21" s="39"/>
      <c r="E21" s="39"/>
      <c r="F21" s="39"/>
      <c r="G21" s="227"/>
      <c r="H21" s="227"/>
      <c r="I21" s="227"/>
      <c r="J21" s="227">
        <v>2459</v>
      </c>
      <c r="K21" s="227">
        <v>0</v>
      </c>
      <c r="L21" s="227"/>
      <c r="M21" s="227"/>
      <c r="N21" s="523"/>
    </row>
    <row r="22" spans="1:15" x14ac:dyDescent="0.25">
      <c r="A22" s="216">
        <v>630</v>
      </c>
      <c r="B22" s="305" t="s">
        <v>324</v>
      </c>
      <c r="C22" s="211" t="s">
        <v>265</v>
      </c>
      <c r="D22" s="212"/>
      <c r="E22" s="212"/>
      <c r="F22" s="213"/>
      <c r="G22" s="227">
        <v>2988</v>
      </c>
      <c r="H22" s="227">
        <v>3444</v>
      </c>
      <c r="I22" s="227">
        <v>2880</v>
      </c>
      <c r="J22" s="227">
        <v>4180</v>
      </c>
      <c r="K22" s="227">
        <v>1390</v>
      </c>
      <c r="L22" s="227">
        <v>3840</v>
      </c>
      <c r="M22" s="227">
        <v>3840</v>
      </c>
      <c r="N22" s="523"/>
      <c r="O22" s="530"/>
    </row>
    <row r="23" spans="1:15" x14ac:dyDescent="0.25">
      <c r="A23" s="216">
        <v>640</v>
      </c>
      <c r="B23" s="305">
        <v>41</v>
      </c>
      <c r="C23" s="212" t="s">
        <v>74</v>
      </c>
      <c r="D23" s="212"/>
      <c r="E23" s="212"/>
      <c r="F23" s="212"/>
      <c r="G23" s="227">
        <v>540</v>
      </c>
      <c r="H23" s="227">
        <v>695</v>
      </c>
      <c r="I23" s="227">
        <v>500</v>
      </c>
      <c r="J23" s="227">
        <v>500</v>
      </c>
      <c r="K23" s="227">
        <v>500</v>
      </c>
      <c r="L23" s="227">
        <v>500</v>
      </c>
      <c r="M23" s="227">
        <v>500</v>
      </c>
      <c r="N23" s="523"/>
    </row>
    <row r="24" spans="1:15" x14ac:dyDescent="0.25">
      <c r="A24" s="216"/>
      <c r="B24" s="305"/>
      <c r="C24" s="230"/>
      <c r="D24" s="230"/>
      <c r="E24" s="230"/>
      <c r="F24" s="230"/>
      <c r="G24" s="236"/>
      <c r="H24" s="536"/>
      <c r="I24" s="236">
        <v>0</v>
      </c>
      <c r="J24" s="236">
        <v>0</v>
      </c>
      <c r="K24" s="236">
        <v>0</v>
      </c>
      <c r="L24" s="236">
        <v>0</v>
      </c>
      <c r="M24" s="236">
        <v>0</v>
      </c>
      <c r="N24" s="536"/>
    </row>
    <row r="25" spans="1:15" x14ac:dyDescent="0.25">
      <c r="A25" s="216"/>
      <c r="B25" s="305"/>
      <c r="C25" s="39"/>
      <c r="D25" s="39"/>
      <c r="E25" s="39"/>
      <c r="F25" s="39"/>
      <c r="G25" s="227"/>
      <c r="H25" s="523"/>
      <c r="I25" s="227">
        <v>0</v>
      </c>
      <c r="J25" s="227">
        <v>0</v>
      </c>
      <c r="K25" s="227">
        <v>0</v>
      </c>
      <c r="L25" s="227">
        <v>0</v>
      </c>
      <c r="M25" s="227">
        <v>0</v>
      </c>
      <c r="N25" s="523"/>
    </row>
    <row r="26" spans="1:15" x14ac:dyDescent="0.25">
      <c r="A26" s="214" t="s">
        <v>82</v>
      </c>
      <c r="B26" s="306"/>
      <c r="C26" s="232" t="s">
        <v>175</v>
      </c>
      <c r="D26" s="224"/>
      <c r="E26" s="224"/>
      <c r="F26" s="225"/>
      <c r="G26" s="492">
        <f t="shared" ref="G26:M26" si="2">SUM(G27:G67)</f>
        <v>555205</v>
      </c>
      <c r="H26" s="492">
        <f t="shared" si="2"/>
        <v>595706</v>
      </c>
      <c r="I26" s="492">
        <f t="shared" si="2"/>
        <v>579925</v>
      </c>
      <c r="J26" s="492">
        <f t="shared" si="2"/>
        <v>593879</v>
      </c>
      <c r="K26" s="492">
        <f t="shared" si="2"/>
        <v>645500</v>
      </c>
      <c r="L26" s="492">
        <f t="shared" si="2"/>
        <v>409000</v>
      </c>
      <c r="M26" s="492">
        <f t="shared" si="2"/>
        <v>409000</v>
      </c>
      <c r="N26" s="531"/>
    </row>
    <row r="27" spans="1:15" x14ac:dyDescent="0.25">
      <c r="A27" s="216">
        <v>610</v>
      </c>
      <c r="B27" s="305">
        <v>111</v>
      </c>
      <c r="C27" s="211" t="s">
        <v>92</v>
      </c>
      <c r="D27" s="212"/>
      <c r="E27" s="212"/>
      <c r="F27" s="213"/>
      <c r="G27" s="227">
        <v>333012</v>
      </c>
      <c r="H27" s="227">
        <v>330926</v>
      </c>
      <c r="I27" s="227">
        <v>375000</v>
      </c>
      <c r="J27" s="227">
        <v>323582</v>
      </c>
      <c r="K27" s="227">
        <v>415000</v>
      </c>
      <c r="L27" s="227">
        <v>250000</v>
      </c>
      <c r="M27" s="227">
        <v>250000</v>
      </c>
      <c r="N27" s="523"/>
    </row>
    <row r="28" spans="1:15" x14ac:dyDescent="0.25">
      <c r="A28" s="216">
        <v>610</v>
      </c>
      <c r="B28" s="305">
        <v>111</v>
      </c>
      <c r="C28" s="211" t="s">
        <v>266</v>
      </c>
      <c r="D28" s="212"/>
      <c r="E28" s="212"/>
      <c r="F28" s="213"/>
      <c r="G28" s="227">
        <v>1431</v>
      </c>
      <c r="H28" s="227">
        <v>841</v>
      </c>
      <c r="I28" s="227">
        <v>2500</v>
      </c>
      <c r="J28" s="227">
        <v>2500</v>
      </c>
      <c r="K28" s="227">
        <v>2500</v>
      </c>
      <c r="L28" s="227">
        <v>2000</v>
      </c>
      <c r="M28" s="227">
        <v>2000</v>
      </c>
      <c r="N28" s="523"/>
    </row>
    <row r="29" spans="1:15" x14ac:dyDescent="0.25">
      <c r="A29" s="216">
        <v>610</v>
      </c>
      <c r="B29" s="305" t="s">
        <v>517</v>
      </c>
      <c r="C29" s="150" t="s">
        <v>541</v>
      </c>
      <c r="D29" s="39"/>
      <c r="E29" s="39"/>
      <c r="F29" s="151"/>
      <c r="G29" s="227">
        <v>0</v>
      </c>
      <c r="H29" s="227">
        <v>22582</v>
      </c>
      <c r="I29" s="227">
        <v>0</v>
      </c>
      <c r="J29" s="227">
        <v>21799</v>
      </c>
      <c r="K29" s="227">
        <v>0</v>
      </c>
      <c r="L29" s="227">
        <v>0</v>
      </c>
      <c r="M29" s="227">
        <v>0</v>
      </c>
      <c r="N29" s="523"/>
    </row>
    <row r="30" spans="1:15" x14ac:dyDescent="0.25">
      <c r="A30" s="216">
        <v>610</v>
      </c>
      <c r="B30" s="305">
        <v>111.35</v>
      </c>
      <c r="C30" s="150" t="s">
        <v>540</v>
      </c>
      <c r="D30" s="39"/>
      <c r="E30" s="39"/>
      <c r="F30" s="151"/>
      <c r="G30" s="227"/>
      <c r="H30" s="227">
        <v>774</v>
      </c>
      <c r="I30" s="227"/>
      <c r="J30" s="227">
        <v>630</v>
      </c>
      <c r="K30" s="227"/>
      <c r="L30" s="227"/>
      <c r="M30" s="227"/>
      <c r="N30" s="523"/>
    </row>
    <row r="31" spans="1:15" x14ac:dyDescent="0.25">
      <c r="A31" s="216">
        <v>610</v>
      </c>
      <c r="B31" s="305">
        <v>111</v>
      </c>
      <c r="C31" s="211" t="s">
        <v>358</v>
      </c>
      <c r="D31" s="234"/>
      <c r="E31" s="212"/>
      <c r="F31" s="213"/>
      <c r="G31" s="227">
        <v>18036</v>
      </c>
      <c r="H31" s="227">
        <v>18036</v>
      </c>
      <c r="I31" s="227">
        <v>0</v>
      </c>
      <c r="J31" s="227">
        <v>17508</v>
      </c>
      <c r="K31" s="227">
        <v>0</v>
      </c>
      <c r="L31" s="227">
        <v>0</v>
      </c>
      <c r="M31" s="227">
        <v>0</v>
      </c>
      <c r="N31" s="523"/>
    </row>
    <row r="32" spans="1:15" x14ac:dyDescent="0.25">
      <c r="A32" s="216">
        <v>610</v>
      </c>
      <c r="B32" s="305">
        <v>111</v>
      </c>
      <c r="C32" s="211" t="s">
        <v>539</v>
      </c>
      <c r="D32" s="212"/>
      <c r="E32" s="212"/>
      <c r="F32" s="213"/>
      <c r="G32" s="227"/>
      <c r="H32" s="227">
        <v>2490</v>
      </c>
      <c r="I32" s="227"/>
      <c r="J32" s="227">
        <v>11020</v>
      </c>
      <c r="K32" s="523"/>
      <c r="L32" s="227"/>
      <c r="M32" s="227"/>
      <c r="N32" s="523"/>
    </row>
    <row r="33" spans="1:14" x14ac:dyDescent="0.25">
      <c r="A33" s="216">
        <v>610</v>
      </c>
      <c r="B33" s="305" t="s">
        <v>477</v>
      </c>
      <c r="C33" s="211" t="s">
        <v>538</v>
      </c>
      <c r="D33" s="212"/>
      <c r="E33" s="212"/>
      <c r="F33" s="213"/>
      <c r="G33" s="227"/>
      <c r="H33" s="227">
        <v>1949</v>
      </c>
      <c r="I33" s="227"/>
      <c r="J33" s="227">
        <v>0</v>
      </c>
      <c r="K33" s="523"/>
      <c r="L33" s="227"/>
      <c r="M33" s="227"/>
      <c r="N33" s="523"/>
    </row>
    <row r="34" spans="1:14" x14ac:dyDescent="0.25">
      <c r="A34" s="216">
        <v>610</v>
      </c>
      <c r="B34" s="305" t="s">
        <v>324</v>
      </c>
      <c r="C34" s="211" t="s">
        <v>537</v>
      </c>
      <c r="D34" s="212"/>
      <c r="E34" s="212"/>
      <c r="F34" s="213"/>
      <c r="G34" s="227"/>
      <c r="H34" s="227">
        <v>344</v>
      </c>
      <c r="I34" s="227"/>
      <c r="J34" s="227">
        <v>0</v>
      </c>
      <c r="K34" s="523"/>
      <c r="L34" s="227"/>
      <c r="M34" s="227"/>
      <c r="N34" s="523"/>
    </row>
    <row r="35" spans="1:14" x14ac:dyDescent="0.25">
      <c r="A35" s="216">
        <v>620</v>
      </c>
      <c r="B35" s="305">
        <v>111</v>
      </c>
      <c r="C35" s="211" t="s">
        <v>35</v>
      </c>
      <c r="D35" s="212"/>
      <c r="E35" s="212"/>
      <c r="F35" s="213"/>
      <c r="G35" s="227">
        <v>112067</v>
      </c>
      <c r="H35" s="227">
        <v>117193</v>
      </c>
      <c r="I35" s="227">
        <v>133125</v>
      </c>
      <c r="J35" s="227">
        <v>113871</v>
      </c>
      <c r="K35" s="227">
        <v>155000</v>
      </c>
      <c r="L35" s="227">
        <v>90000</v>
      </c>
      <c r="M35" s="227">
        <v>90000</v>
      </c>
      <c r="N35" s="523"/>
    </row>
    <row r="36" spans="1:14" x14ac:dyDescent="0.25">
      <c r="A36" s="216">
        <v>620</v>
      </c>
      <c r="B36" s="305">
        <v>111</v>
      </c>
      <c r="C36" s="211" t="s">
        <v>267</v>
      </c>
      <c r="D36" s="212"/>
      <c r="E36" s="212"/>
      <c r="F36" s="213"/>
      <c r="G36" s="227">
        <v>0</v>
      </c>
      <c r="H36" s="227">
        <v>0</v>
      </c>
      <c r="I36" s="227">
        <v>0</v>
      </c>
      <c r="J36" s="227">
        <v>0</v>
      </c>
      <c r="K36" s="227">
        <v>0</v>
      </c>
      <c r="L36" s="227">
        <v>0</v>
      </c>
      <c r="M36" s="227">
        <v>0</v>
      </c>
      <c r="N36" s="523"/>
    </row>
    <row r="37" spans="1:14" x14ac:dyDescent="0.25">
      <c r="A37" s="216">
        <v>620</v>
      </c>
      <c r="B37" s="305">
        <v>111</v>
      </c>
      <c r="C37" s="211" t="s">
        <v>536</v>
      </c>
      <c r="D37" s="212"/>
      <c r="E37" s="212"/>
      <c r="F37" s="213"/>
      <c r="G37" s="227">
        <v>6348</v>
      </c>
      <c r="H37" s="227">
        <v>6348</v>
      </c>
      <c r="I37" s="227">
        <v>0</v>
      </c>
      <c r="J37" s="227">
        <v>7248</v>
      </c>
      <c r="K37" s="227">
        <v>0</v>
      </c>
      <c r="L37" s="227">
        <v>0</v>
      </c>
      <c r="M37" s="227">
        <v>0</v>
      </c>
      <c r="N37" s="523"/>
    </row>
    <row r="38" spans="1:14" x14ac:dyDescent="0.25">
      <c r="A38" s="216">
        <v>620</v>
      </c>
      <c r="B38" s="305">
        <v>111</v>
      </c>
      <c r="C38" s="211" t="s">
        <v>535</v>
      </c>
      <c r="D38" s="212"/>
      <c r="E38" s="212"/>
      <c r="F38" s="213"/>
      <c r="G38" s="227"/>
      <c r="H38" s="227">
        <v>271</v>
      </c>
      <c r="I38" s="227"/>
      <c r="J38" s="227">
        <v>0</v>
      </c>
      <c r="K38" s="523"/>
      <c r="L38" s="227"/>
      <c r="M38" s="227"/>
      <c r="N38" s="523"/>
    </row>
    <row r="39" spans="1:14" x14ac:dyDescent="0.25">
      <c r="A39" s="216">
        <v>620</v>
      </c>
      <c r="B39" s="305">
        <v>111</v>
      </c>
      <c r="C39" s="211" t="s">
        <v>534</v>
      </c>
      <c r="D39" s="212"/>
      <c r="E39" s="212"/>
      <c r="F39" s="213"/>
      <c r="G39" s="227"/>
      <c r="H39" s="227">
        <v>885</v>
      </c>
      <c r="I39" s="227"/>
      <c r="J39" s="227">
        <v>2684</v>
      </c>
      <c r="K39" s="523"/>
      <c r="L39" s="227"/>
      <c r="M39" s="227"/>
      <c r="N39" s="523"/>
    </row>
    <row r="40" spans="1:14" x14ac:dyDescent="0.25">
      <c r="A40" s="216">
        <v>620</v>
      </c>
      <c r="B40" s="305">
        <v>41</v>
      </c>
      <c r="C40" s="211" t="s">
        <v>533</v>
      </c>
      <c r="D40" s="212"/>
      <c r="E40" s="212"/>
      <c r="F40" s="213"/>
      <c r="G40" s="227"/>
      <c r="H40" s="227">
        <v>14</v>
      </c>
      <c r="I40" s="227"/>
      <c r="J40" s="227">
        <v>0</v>
      </c>
      <c r="K40" s="523"/>
      <c r="L40" s="227"/>
      <c r="M40" s="227"/>
      <c r="N40" s="523"/>
    </row>
    <row r="41" spans="1:14" x14ac:dyDescent="0.25">
      <c r="A41" s="216">
        <v>620</v>
      </c>
      <c r="B41" s="305" t="s">
        <v>313</v>
      </c>
      <c r="C41" s="211" t="s">
        <v>532</v>
      </c>
      <c r="D41" s="212"/>
      <c r="E41" s="212"/>
      <c r="F41" s="213"/>
      <c r="G41" s="227"/>
      <c r="H41" s="227">
        <v>551</v>
      </c>
      <c r="I41" s="227"/>
      <c r="J41" s="227">
        <v>0</v>
      </c>
      <c r="K41" s="523"/>
      <c r="L41" s="227"/>
      <c r="M41" s="227"/>
      <c r="N41" s="523"/>
    </row>
    <row r="42" spans="1:14" x14ac:dyDescent="0.25">
      <c r="A42" s="216">
        <v>620</v>
      </c>
      <c r="B42" s="305" t="s">
        <v>324</v>
      </c>
      <c r="C42" s="211" t="s">
        <v>531</v>
      </c>
      <c r="D42" s="212"/>
      <c r="E42" s="212"/>
      <c r="F42" s="213"/>
      <c r="G42" s="227"/>
      <c r="H42" s="227">
        <v>236</v>
      </c>
      <c r="I42" s="227"/>
      <c r="J42" s="227">
        <v>0</v>
      </c>
      <c r="K42" s="523"/>
      <c r="L42" s="227"/>
      <c r="M42" s="227"/>
      <c r="N42" s="523"/>
    </row>
    <row r="43" spans="1:14" x14ac:dyDescent="0.25">
      <c r="A43" s="216">
        <v>620</v>
      </c>
      <c r="B43" s="305" t="s">
        <v>517</v>
      </c>
      <c r="C43" s="211" t="s">
        <v>530</v>
      </c>
      <c r="D43" s="212"/>
      <c r="E43" s="212"/>
      <c r="F43" s="213"/>
      <c r="G43" s="227"/>
      <c r="H43" s="227">
        <v>7892</v>
      </c>
      <c r="I43" s="227"/>
      <c r="J43" s="227">
        <v>5409</v>
      </c>
      <c r="K43" s="523"/>
      <c r="L43" s="227"/>
      <c r="M43" s="227"/>
      <c r="N43" s="523"/>
    </row>
    <row r="44" spans="1:14" x14ac:dyDescent="0.25">
      <c r="A44" s="216">
        <v>620</v>
      </c>
      <c r="B44" s="305">
        <v>35</v>
      </c>
      <c r="C44" s="211" t="s">
        <v>529</v>
      </c>
      <c r="D44" s="212"/>
      <c r="E44" s="212"/>
      <c r="F44" s="213"/>
      <c r="G44" s="227"/>
      <c r="H44" s="227"/>
      <c r="I44" s="227"/>
      <c r="J44" s="227">
        <v>220</v>
      </c>
      <c r="K44" s="523"/>
      <c r="L44" s="227"/>
      <c r="M44" s="227"/>
      <c r="N44" s="523"/>
    </row>
    <row r="45" spans="1:14" x14ac:dyDescent="0.25">
      <c r="A45" s="216">
        <v>630</v>
      </c>
      <c r="B45" s="305">
        <v>111</v>
      </c>
      <c r="C45" s="211" t="s">
        <v>347</v>
      </c>
      <c r="D45" s="212"/>
      <c r="E45" s="212"/>
      <c r="F45" s="213"/>
      <c r="G45" s="227">
        <v>3000</v>
      </c>
      <c r="H45" s="227">
        <v>0</v>
      </c>
      <c r="I45" s="227">
        <v>0</v>
      </c>
      <c r="J45" s="227">
        <v>2571</v>
      </c>
      <c r="K45" s="227">
        <v>0</v>
      </c>
      <c r="L45" s="227">
        <v>0</v>
      </c>
      <c r="M45" s="227">
        <v>0</v>
      </c>
      <c r="N45" s="523"/>
    </row>
    <row r="46" spans="1:14" x14ac:dyDescent="0.25">
      <c r="A46" s="216">
        <v>630</v>
      </c>
      <c r="B46" s="305">
        <v>111</v>
      </c>
      <c r="C46" s="211" t="s">
        <v>46</v>
      </c>
      <c r="D46" s="212"/>
      <c r="E46" s="212"/>
      <c r="F46" s="213"/>
      <c r="G46" s="227">
        <v>56639</v>
      </c>
      <c r="H46" s="227">
        <v>57036</v>
      </c>
      <c r="I46" s="227">
        <v>62500</v>
      </c>
      <c r="J46" s="227">
        <v>59425</v>
      </c>
      <c r="K46" s="227">
        <v>66000</v>
      </c>
      <c r="L46" s="227">
        <v>60000</v>
      </c>
      <c r="M46" s="227">
        <v>60000</v>
      </c>
      <c r="N46" s="523"/>
    </row>
    <row r="47" spans="1:14" x14ac:dyDescent="0.25">
      <c r="A47" s="216">
        <v>630</v>
      </c>
      <c r="B47" s="305">
        <v>111</v>
      </c>
      <c r="C47" s="211" t="s">
        <v>348</v>
      </c>
      <c r="D47" s="212"/>
      <c r="E47" s="212"/>
      <c r="F47" s="213"/>
      <c r="G47" s="227">
        <v>0</v>
      </c>
      <c r="H47" s="227">
        <v>0</v>
      </c>
      <c r="I47" s="227"/>
      <c r="J47" s="227">
        <v>0</v>
      </c>
      <c r="K47" s="523"/>
      <c r="L47" s="227"/>
      <c r="M47" s="227"/>
      <c r="N47" s="523"/>
    </row>
    <row r="48" spans="1:14" x14ac:dyDescent="0.25">
      <c r="A48" s="216">
        <v>630</v>
      </c>
      <c r="B48" s="305">
        <v>111</v>
      </c>
      <c r="C48" s="211" t="s">
        <v>528</v>
      </c>
      <c r="D48" s="212"/>
      <c r="E48" s="212"/>
      <c r="F48" s="213"/>
      <c r="G48" s="227">
        <v>3712</v>
      </c>
      <c r="H48" s="227">
        <v>2973</v>
      </c>
      <c r="I48" s="227">
        <v>0</v>
      </c>
      <c r="J48" s="227">
        <v>2603</v>
      </c>
      <c r="K48" s="227">
        <v>0</v>
      </c>
      <c r="L48" s="227">
        <v>0</v>
      </c>
      <c r="M48" s="227">
        <v>0</v>
      </c>
      <c r="N48" s="523"/>
    </row>
    <row r="49" spans="1:14" x14ac:dyDescent="0.25">
      <c r="A49" s="216">
        <v>630</v>
      </c>
      <c r="B49" s="305" t="s">
        <v>454</v>
      </c>
      <c r="C49" s="211" t="s">
        <v>527</v>
      </c>
      <c r="D49" s="212"/>
      <c r="E49" s="212"/>
      <c r="F49" s="213"/>
      <c r="G49" s="227"/>
      <c r="H49" s="227"/>
      <c r="I49" s="227"/>
      <c r="J49" s="227">
        <v>2655</v>
      </c>
      <c r="K49" s="227"/>
      <c r="L49" s="227"/>
      <c r="M49" s="227"/>
      <c r="N49" s="523"/>
    </row>
    <row r="50" spans="1:14" x14ac:dyDescent="0.25">
      <c r="A50" s="216">
        <v>630</v>
      </c>
      <c r="B50" s="305">
        <v>131</v>
      </c>
      <c r="C50" s="211" t="s">
        <v>526</v>
      </c>
      <c r="D50" s="212"/>
      <c r="E50" s="212"/>
      <c r="F50" s="213"/>
      <c r="G50" s="227">
        <v>1335</v>
      </c>
      <c r="H50" s="227">
        <v>3238</v>
      </c>
      <c r="I50" s="227">
        <v>0</v>
      </c>
      <c r="J50" s="227">
        <v>188</v>
      </c>
      <c r="K50" s="227">
        <v>0</v>
      </c>
      <c r="L50" s="227">
        <v>0</v>
      </c>
      <c r="M50" s="227">
        <v>0</v>
      </c>
      <c r="N50" s="523"/>
    </row>
    <row r="51" spans="1:14" x14ac:dyDescent="0.25">
      <c r="A51" s="216">
        <v>630</v>
      </c>
      <c r="B51" s="305">
        <v>131</v>
      </c>
      <c r="C51" s="211" t="s">
        <v>525</v>
      </c>
      <c r="D51" s="212"/>
      <c r="E51" s="212"/>
      <c r="F51" s="213"/>
      <c r="G51" s="227"/>
      <c r="H51" s="227"/>
      <c r="I51" s="227"/>
      <c r="J51" s="227">
        <v>1856</v>
      </c>
      <c r="K51" s="227"/>
      <c r="L51" s="227"/>
      <c r="M51" s="227"/>
      <c r="N51" s="523"/>
    </row>
    <row r="52" spans="1:14" x14ac:dyDescent="0.25">
      <c r="A52" s="216">
        <v>630</v>
      </c>
      <c r="B52" s="305">
        <v>111</v>
      </c>
      <c r="C52" s="211" t="s">
        <v>268</v>
      </c>
      <c r="D52" s="212"/>
      <c r="E52" s="212"/>
      <c r="F52" s="213"/>
      <c r="G52" s="227">
        <v>100</v>
      </c>
      <c r="H52" s="227">
        <v>0</v>
      </c>
      <c r="I52" s="227">
        <v>0</v>
      </c>
      <c r="J52" s="227">
        <v>0</v>
      </c>
      <c r="K52" s="227">
        <v>0</v>
      </c>
      <c r="L52" s="227">
        <v>0</v>
      </c>
      <c r="M52" s="227">
        <v>0</v>
      </c>
      <c r="N52" s="523"/>
    </row>
    <row r="53" spans="1:14" x14ac:dyDescent="0.25">
      <c r="A53" s="216">
        <v>630</v>
      </c>
      <c r="B53" s="305">
        <v>111</v>
      </c>
      <c r="C53" s="211" t="s">
        <v>269</v>
      </c>
      <c r="D53" s="212"/>
      <c r="E53" s="212"/>
      <c r="F53" s="213"/>
      <c r="G53" s="227">
        <v>3018</v>
      </c>
      <c r="H53" s="227">
        <v>1770</v>
      </c>
      <c r="I53" s="227">
        <v>2000</v>
      </c>
      <c r="J53" s="227">
        <v>2140</v>
      </c>
      <c r="K53" s="227">
        <v>2000</v>
      </c>
      <c r="L53" s="227">
        <v>1000</v>
      </c>
      <c r="M53" s="227">
        <v>1000</v>
      </c>
      <c r="N53" s="523"/>
    </row>
    <row r="54" spans="1:14" x14ac:dyDescent="0.25">
      <c r="A54" s="216">
        <v>630</v>
      </c>
      <c r="B54" s="305">
        <v>111</v>
      </c>
      <c r="C54" s="211" t="s">
        <v>524</v>
      </c>
      <c r="D54" s="212"/>
      <c r="E54" s="212"/>
      <c r="F54" s="213"/>
      <c r="G54" s="227"/>
      <c r="H54" s="227">
        <v>800</v>
      </c>
      <c r="I54" s="227"/>
      <c r="J54" s="227">
        <v>0</v>
      </c>
      <c r="K54" s="523"/>
      <c r="L54" s="227"/>
      <c r="M54" s="227"/>
      <c r="N54" s="523"/>
    </row>
    <row r="55" spans="1:14" x14ac:dyDescent="0.25">
      <c r="A55" s="216">
        <v>630</v>
      </c>
      <c r="B55" s="305">
        <v>111</v>
      </c>
      <c r="C55" s="211" t="s">
        <v>523</v>
      </c>
      <c r="D55" s="212"/>
      <c r="E55" s="212"/>
      <c r="F55" s="213"/>
      <c r="G55" s="227"/>
      <c r="H55" s="227">
        <v>1399</v>
      </c>
      <c r="I55" s="227"/>
      <c r="J55" s="523"/>
      <c r="K55" s="523"/>
      <c r="L55" s="227"/>
      <c r="M55" s="227"/>
      <c r="N55" s="523"/>
    </row>
    <row r="56" spans="1:14" x14ac:dyDescent="0.25">
      <c r="A56" s="216">
        <v>630</v>
      </c>
      <c r="B56" s="305">
        <v>111</v>
      </c>
      <c r="C56" s="211" t="s">
        <v>522</v>
      </c>
      <c r="D56" s="212"/>
      <c r="E56" s="212"/>
      <c r="F56" s="213"/>
      <c r="G56" s="227"/>
      <c r="H56" s="227">
        <v>1000</v>
      </c>
      <c r="I56" s="227"/>
      <c r="J56" s="523"/>
      <c r="K56" s="523"/>
      <c r="L56" s="227"/>
      <c r="M56" s="227"/>
      <c r="N56" s="523"/>
    </row>
    <row r="57" spans="1:14" x14ac:dyDescent="0.25">
      <c r="A57" s="216">
        <v>630</v>
      </c>
      <c r="B57" s="305">
        <v>111</v>
      </c>
      <c r="C57" s="211" t="s">
        <v>521</v>
      </c>
      <c r="D57" s="212"/>
      <c r="E57" s="212"/>
      <c r="F57" s="213"/>
      <c r="G57" s="227"/>
      <c r="H57" s="227">
        <v>30</v>
      </c>
      <c r="I57" s="227"/>
      <c r="J57" s="523"/>
      <c r="K57" s="523"/>
      <c r="L57" s="227"/>
      <c r="M57" s="227"/>
      <c r="N57" s="523"/>
    </row>
    <row r="58" spans="1:14" x14ac:dyDescent="0.25">
      <c r="A58" s="216">
        <v>630</v>
      </c>
      <c r="B58" s="305" t="s">
        <v>517</v>
      </c>
      <c r="C58" s="211" t="s">
        <v>520</v>
      </c>
      <c r="D58" s="212"/>
      <c r="E58" s="212"/>
      <c r="F58" s="213"/>
      <c r="G58" s="227"/>
      <c r="H58" s="227">
        <v>810</v>
      </c>
      <c r="I58" s="227"/>
      <c r="J58" s="523"/>
      <c r="K58" s="523"/>
      <c r="L58" s="227"/>
      <c r="M58" s="227"/>
      <c r="N58" s="523"/>
    </row>
    <row r="59" spans="1:14" x14ac:dyDescent="0.25">
      <c r="A59" s="216">
        <v>630</v>
      </c>
      <c r="B59" s="305">
        <v>35</v>
      </c>
      <c r="C59" s="211" t="s">
        <v>519</v>
      </c>
      <c r="D59" s="212"/>
      <c r="E59" s="212"/>
      <c r="F59" s="213"/>
      <c r="G59" s="227"/>
      <c r="H59" s="227"/>
      <c r="I59" s="227"/>
      <c r="J59" s="227">
        <v>1154</v>
      </c>
      <c r="K59" s="523"/>
      <c r="L59" s="227"/>
      <c r="M59" s="227"/>
      <c r="N59" s="523"/>
    </row>
    <row r="60" spans="1:14" x14ac:dyDescent="0.25">
      <c r="A60" s="216">
        <v>630</v>
      </c>
      <c r="B60" s="305" t="s">
        <v>324</v>
      </c>
      <c r="C60" s="211" t="s">
        <v>270</v>
      </c>
      <c r="D60" s="212"/>
      <c r="E60" s="212"/>
      <c r="F60" s="213"/>
      <c r="G60" s="227"/>
      <c r="H60" s="227">
        <v>0</v>
      </c>
      <c r="I60" s="227">
        <v>0</v>
      </c>
      <c r="J60" s="227">
        <v>0</v>
      </c>
      <c r="K60" s="227">
        <v>0</v>
      </c>
      <c r="L60" s="227">
        <v>0</v>
      </c>
      <c r="M60" s="227">
        <v>0</v>
      </c>
      <c r="N60" s="523"/>
    </row>
    <row r="61" spans="1:14" x14ac:dyDescent="0.25">
      <c r="A61" s="216">
        <v>630</v>
      </c>
      <c r="B61" s="305" t="s">
        <v>359</v>
      </c>
      <c r="C61" s="211" t="s">
        <v>518</v>
      </c>
      <c r="D61" s="212"/>
      <c r="E61" s="212"/>
      <c r="F61" s="213"/>
      <c r="G61" s="227">
        <v>1000</v>
      </c>
      <c r="H61" s="227">
        <v>1300</v>
      </c>
      <c r="I61" s="227">
        <v>0</v>
      </c>
      <c r="J61" s="227">
        <v>1000</v>
      </c>
      <c r="K61" s="227">
        <v>0</v>
      </c>
      <c r="L61" s="227">
        <v>0</v>
      </c>
      <c r="M61" s="227">
        <v>0</v>
      </c>
      <c r="N61" s="523"/>
    </row>
    <row r="62" spans="1:14" x14ac:dyDescent="0.25">
      <c r="A62" s="216">
        <v>630</v>
      </c>
      <c r="B62" s="305">
        <v>131</v>
      </c>
      <c r="C62" s="211" t="s">
        <v>373</v>
      </c>
      <c r="D62" s="212"/>
      <c r="E62" s="212"/>
      <c r="F62" s="213"/>
      <c r="G62" s="227">
        <v>8616</v>
      </c>
      <c r="H62" s="227">
        <v>8691</v>
      </c>
      <c r="I62" s="227">
        <v>0</v>
      </c>
      <c r="J62" s="227">
        <v>9134</v>
      </c>
      <c r="K62" s="227">
        <v>0</v>
      </c>
      <c r="L62" s="227">
        <v>0</v>
      </c>
      <c r="M62" s="227">
        <v>0</v>
      </c>
      <c r="N62" s="523"/>
    </row>
    <row r="63" spans="1:14" x14ac:dyDescent="0.25">
      <c r="A63" s="216">
        <v>640</v>
      </c>
      <c r="B63" s="305">
        <v>111</v>
      </c>
      <c r="C63" s="211" t="s">
        <v>74</v>
      </c>
      <c r="D63" s="212"/>
      <c r="E63" s="212"/>
      <c r="F63" s="213"/>
      <c r="G63" s="227">
        <v>2742</v>
      </c>
      <c r="H63" s="227">
        <v>1982</v>
      </c>
      <c r="I63" s="227">
        <v>1500</v>
      </c>
      <c r="J63" s="227">
        <v>1793</v>
      </c>
      <c r="K63" s="227">
        <v>1500</v>
      </c>
      <c r="L63" s="227">
        <v>1000</v>
      </c>
      <c r="M63" s="227">
        <v>1000</v>
      </c>
      <c r="N63" s="523"/>
    </row>
    <row r="64" spans="1:14" x14ac:dyDescent="0.25">
      <c r="A64" s="216">
        <v>640</v>
      </c>
      <c r="B64" s="305">
        <v>111</v>
      </c>
      <c r="C64" s="211" t="s">
        <v>271</v>
      </c>
      <c r="D64" s="212"/>
      <c r="E64" s="212"/>
      <c r="F64" s="213"/>
      <c r="G64" s="227">
        <v>483</v>
      </c>
      <c r="H64" s="227">
        <v>3345</v>
      </c>
      <c r="I64" s="227">
        <v>3300</v>
      </c>
      <c r="J64" s="227">
        <v>2592</v>
      </c>
      <c r="K64" s="227">
        <v>3500</v>
      </c>
      <c r="L64" s="227">
        <v>5000</v>
      </c>
      <c r="M64" s="227">
        <v>5000</v>
      </c>
      <c r="N64" s="523"/>
    </row>
    <row r="65" spans="1:15" x14ac:dyDescent="0.25">
      <c r="A65" s="216">
        <v>640</v>
      </c>
      <c r="B65" s="305">
        <v>111</v>
      </c>
      <c r="C65" s="208" t="s">
        <v>272</v>
      </c>
      <c r="D65" s="209"/>
      <c r="E65" s="209"/>
      <c r="F65" s="210"/>
      <c r="G65" s="227">
        <v>3576</v>
      </c>
      <c r="H65" s="227">
        <v>0</v>
      </c>
      <c r="I65" s="227">
        <v>0</v>
      </c>
      <c r="J65" s="227">
        <v>0</v>
      </c>
      <c r="K65" s="227">
        <v>0</v>
      </c>
      <c r="L65" s="227">
        <v>0</v>
      </c>
      <c r="M65" s="227">
        <v>0</v>
      </c>
      <c r="N65" s="523"/>
    </row>
    <row r="66" spans="1:15" x14ac:dyDescent="0.25">
      <c r="A66" s="216">
        <v>640</v>
      </c>
      <c r="B66" s="305" t="s">
        <v>517</v>
      </c>
      <c r="C66" s="208" t="s">
        <v>516</v>
      </c>
      <c r="D66" s="209"/>
      <c r="E66" s="209"/>
      <c r="F66" s="210"/>
      <c r="G66" s="227"/>
      <c r="H66" s="227"/>
      <c r="I66" s="227"/>
      <c r="J66" s="227">
        <v>70</v>
      </c>
      <c r="K66" s="227"/>
      <c r="L66" s="227"/>
      <c r="M66" s="227"/>
      <c r="N66" s="523"/>
    </row>
    <row r="67" spans="1:15" x14ac:dyDescent="0.25">
      <c r="A67" s="216">
        <v>640</v>
      </c>
      <c r="B67" s="305">
        <v>131</v>
      </c>
      <c r="C67" s="208" t="s">
        <v>273</v>
      </c>
      <c r="D67" s="209"/>
      <c r="E67" s="209"/>
      <c r="F67" s="210"/>
      <c r="G67" s="227">
        <v>90</v>
      </c>
      <c r="H67" s="227">
        <v>0</v>
      </c>
      <c r="I67" s="227">
        <v>0</v>
      </c>
      <c r="J67" s="227">
        <v>227</v>
      </c>
      <c r="K67" s="227">
        <v>0</v>
      </c>
      <c r="L67" s="227">
        <v>0</v>
      </c>
      <c r="M67" s="227">
        <v>0</v>
      </c>
      <c r="N67" s="523"/>
    </row>
    <row r="68" spans="1:15" x14ac:dyDescent="0.25">
      <c r="A68" s="214" t="s">
        <v>94</v>
      </c>
      <c r="B68" s="306"/>
      <c r="C68" s="232" t="s">
        <v>95</v>
      </c>
      <c r="D68" s="224"/>
      <c r="E68" s="224"/>
      <c r="F68" s="225"/>
      <c r="G68" s="492">
        <f t="shared" ref="G68:M68" si="3">SUM(G69:G79)</f>
        <v>18368</v>
      </c>
      <c r="H68" s="492">
        <f t="shared" si="3"/>
        <v>19569</v>
      </c>
      <c r="I68" s="492">
        <f t="shared" si="3"/>
        <v>25560</v>
      </c>
      <c r="J68" s="492">
        <f t="shared" si="3"/>
        <v>27472</v>
      </c>
      <c r="K68" s="492">
        <f t="shared" si="3"/>
        <v>48842</v>
      </c>
      <c r="L68" s="492">
        <f t="shared" si="3"/>
        <v>20132</v>
      </c>
      <c r="M68" s="492">
        <f t="shared" si="3"/>
        <v>20132</v>
      </c>
      <c r="N68" s="535"/>
    </row>
    <row r="69" spans="1:15" x14ac:dyDescent="0.25">
      <c r="A69" s="216">
        <v>610</v>
      </c>
      <c r="B69" s="305">
        <v>41</v>
      </c>
      <c r="C69" s="211" t="s">
        <v>92</v>
      </c>
      <c r="D69" s="212"/>
      <c r="E69" s="212"/>
      <c r="F69" s="213"/>
      <c r="G69" s="227">
        <v>9924</v>
      </c>
      <c r="H69" s="227">
        <v>12015</v>
      </c>
      <c r="I69" s="227">
        <v>17167</v>
      </c>
      <c r="J69" s="227">
        <v>17917</v>
      </c>
      <c r="K69" s="227">
        <v>35164</v>
      </c>
      <c r="L69" s="227">
        <v>13800</v>
      </c>
      <c r="M69" s="227">
        <v>13800</v>
      </c>
      <c r="N69" s="523"/>
    </row>
    <row r="70" spans="1:15" x14ac:dyDescent="0.25">
      <c r="A70" s="216">
        <v>610</v>
      </c>
      <c r="B70" s="305" t="s">
        <v>324</v>
      </c>
      <c r="C70" s="150" t="s">
        <v>349</v>
      </c>
      <c r="D70" s="39"/>
      <c r="E70" s="39"/>
      <c r="F70" s="151"/>
      <c r="G70" s="227">
        <v>967</v>
      </c>
      <c r="H70" s="227">
        <v>0</v>
      </c>
      <c r="I70" s="227"/>
      <c r="J70" s="523"/>
      <c r="K70" s="523"/>
      <c r="L70" s="227"/>
      <c r="M70" s="227"/>
      <c r="N70" s="523"/>
    </row>
    <row r="71" spans="1:15" x14ac:dyDescent="0.25">
      <c r="A71" s="216">
        <v>620</v>
      </c>
      <c r="B71" s="305">
        <v>41</v>
      </c>
      <c r="C71" s="211" t="s">
        <v>35</v>
      </c>
      <c r="D71" s="212"/>
      <c r="E71" s="212"/>
      <c r="F71" s="213"/>
      <c r="G71" s="227">
        <v>4296</v>
      </c>
      <c r="H71" s="227">
        <v>4268</v>
      </c>
      <c r="I71" s="227">
        <v>6093</v>
      </c>
      <c r="J71" s="227">
        <v>6355</v>
      </c>
      <c r="K71" s="227">
        <v>7738</v>
      </c>
      <c r="L71" s="227">
        <v>4132</v>
      </c>
      <c r="M71" s="227">
        <v>4132</v>
      </c>
      <c r="N71" s="523"/>
    </row>
    <row r="72" spans="1:15" x14ac:dyDescent="0.25">
      <c r="A72" s="216">
        <v>620</v>
      </c>
      <c r="B72" s="305" t="s">
        <v>324</v>
      </c>
      <c r="C72" s="150" t="s">
        <v>350</v>
      </c>
      <c r="D72" s="39"/>
      <c r="E72" s="39"/>
      <c r="F72" s="151"/>
      <c r="G72" s="227">
        <v>0</v>
      </c>
      <c r="H72" s="227">
        <v>0</v>
      </c>
      <c r="I72" s="227"/>
      <c r="J72" s="523"/>
      <c r="K72" s="227">
        <v>4640</v>
      </c>
      <c r="L72" s="227"/>
      <c r="M72" s="227"/>
      <c r="N72" s="523"/>
    </row>
    <row r="73" spans="1:15" x14ac:dyDescent="0.25">
      <c r="A73" s="216">
        <v>630</v>
      </c>
      <c r="B73" s="305">
        <v>41</v>
      </c>
      <c r="C73" s="211" t="s">
        <v>248</v>
      </c>
      <c r="D73" s="212"/>
      <c r="E73" s="212"/>
      <c r="F73" s="213"/>
      <c r="G73" s="227">
        <v>918</v>
      </c>
      <c r="H73" s="227">
        <v>1726</v>
      </c>
      <c r="I73" s="227">
        <v>0</v>
      </c>
      <c r="J73" s="227">
        <v>0</v>
      </c>
      <c r="K73" s="227">
        <v>1200</v>
      </c>
      <c r="L73" s="227">
        <v>250</v>
      </c>
      <c r="M73" s="227">
        <v>250</v>
      </c>
      <c r="N73" s="523"/>
    </row>
    <row r="74" spans="1:15" x14ac:dyDescent="0.25">
      <c r="A74" s="216">
        <v>630</v>
      </c>
      <c r="B74" s="305">
        <v>41</v>
      </c>
      <c r="C74" s="211" t="s">
        <v>515</v>
      </c>
      <c r="D74" s="212"/>
      <c r="E74" s="212"/>
      <c r="F74" s="213"/>
      <c r="G74" s="227">
        <v>0</v>
      </c>
      <c r="H74" s="227">
        <v>0</v>
      </c>
      <c r="I74" s="227">
        <v>0</v>
      </c>
      <c r="J74" s="227">
        <v>0</v>
      </c>
      <c r="K74" s="227">
        <v>0</v>
      </c>
      <c r="L74" s="227">
        <v>0</v>
      </c>
      <c r="M74" s="227">
        <v>0</v>
      </c>
      <c r="N74" s="523"/>
    </row>
    <row r="75" spans="1:15" x14ac:dyDescent="0.25">
      <c r="A75" s="216">
        <v>630</v>
      </c>
      <c r="B75" s="305" t="s">
        <v>313</v>
      </c>
      <c r="C75" s="211" t="s">
        <v>514</v>
      </c>
      <c r="D75" s="212"/>
      <c r="E75" s="212"/>
      <c r="F75" s="213"/>
      <c r="G75" s="227">
        <v>0</v>
      </c>
      <c r="H75" s="227">
        <v>0</v>
      </c>
      <c r="I75" s="227">
        <v>0</v>
      </c>
      <c r="J75" s="227">
        <v>0</v>
      </c>
      <c r="K75" s="227">
        <v>0</v>
      </c>
      <c r="L75" s="227">
        <v>0</v>
      </c>
      <c r="M75" s="227">
        <v>0</v>
      </c>
      <c r="N75" s="523"/>
    </row>
    <row r="76" spans="1:15" x14ac:dyDescent="0.25">
      <c r="A76" s="216">
        <v>630</v>
      </c>
      <c r="B76" s="305" t="s">
        <v>324</v>
      </c>
      <c r="C76" s="211" t="s">
        <v>265</v>
      </c>
      <c r="D76" s="212"/>
      <c r="E76" s="212"/>
      <c r="F76" s="213"/>
      <c r="G76" s="227">
        <v>333</v>
      </c>
      <c r="H76" s="227">
        <v>1560</v>
      </c>
      <c r="I76" s="227">
        <v>1800</v>
      </c>
      <c r="J76" s="227">
        <v>2638</v>
      </c>
      <c r="K76" s="227">
        <v>0</v>
      </c>
      <c r="L76" s="227">
        <v>1800</v>
      </c>
      <c r="M76" s="227">
        <v>1800</v>
      </c>
      <c r="N76" s="523"/>
      <c r="O76" s="530"/>
    </row>
    <row r="77" spans="1:15" x14ac:dyDescent="0.25">
      <c r="A77" s="216">
        <v>640</v>
      </c>
      <c r="B77" s="305" t="s">
        <v>324</v>
      </c>
      <c r="C77" s="211" t="s">
        <v>513</v>
      </c>
      <c r="D77" s="212"/>
      <c r="E77" s="212"/>
      <c r="F77" s="213"/>
      <c r="G77" s="226">
        <v>0</v>
      </c>
      <c r="H77" s="226">
        <v>0</v>
      </c>
      <c r="I77" s="226">
        <v>500</v>
      </c>
      <c r="J77" s="226">
        <v>562</v>
      </c>
      <c r="K77" s="226">
        <v>100</v>
      </c>
      <c r="L77" s="226">
        <v>150</v>
      </c>
      <c r="M77" s="226">
        <v>150</v>
      </c>
      <c r="N77" s="533"/>
    </row>
    <row r="78" spans="1:15" x14ac:dyDescent="0.25">
      <c r="A78" s="216">
        <v>640</v>
      </c>
      <c r="B78" s="305">
        <v>41</v>
      </c>
      <c r="C78" s="208" t="s">
        <v>512</v>
      </c>
      <c r="D78" s="209"/>
      <c r="E78" s="209"/>
      <c r="F78" s="210"/>
      <c r="G78" s="226">
        <v>1930</v>
      </c>
      <c r="H78" s="226">
        <v>0</v>
      </c>
      <c r="I78" s="226">
        <v>0</v>
      </c>
      <c r="J78" s="226">
        <v>0</v>
      </c>
      <c r="K78" s="226">
        <v>0</v>
      </c>
      <c r="L78" s="226">
        <v>0</v>
      </c>
      <c r="M78" s="226">
        <v>0</v>
      </c>
      <c r="N78" s="533"/>
    </row>
    <row r="79" spans="1:15" x14ac:dyDescent="0.25">
      <c r="A79" s="216"/>
      <c r="B79" s="312"/>
      <c r="C79" s="534"/>
      <c r="D79" s="212"/>
      <c r="E79" s="212"/>
      <c r="F79" s="213"/>
      <c r="G79" s="226"/>
      <c r="H79" s="533"/>
      <c r="I79" s="226">
        <v>0</v>
      </c>
      <c r="J79" s="226">
        <v>0</v>
      </c>
      <c r="K79" s="226">
        <v>0</v>
      </c>
      <c r="L79" s="226">
        <v>0</v>
      </c>
      <c r="M79" s="226">
        <v>0</v>
      </c>
      <c r="N79" s="533"/>
    </row>
    <row r="80" spans="1:15" ht="49.5" customHeight="1" x14ac:dyDescent="0.25">
      <c r="A80" s="218" t="s">
        <v>173</v>
      </c>
      <c r="B80" s="306"/>
      <c r="C80" s="532" t="s">
        <v>230</v>
      </c>
      <c r="D80" s="243"/>
      <c r="E80" s="243"/>
      <c r="F80" s="244"/>
      <c r="G80" s="492">
        <f t="shared" ref="G80:M80" si="4">SUM(G81:G95)</f>
        <v>94749</v>
      </c>
      <c r="H80" s="492">
        <f t="shared" si="4"/>
        <v>89242</v>
      </c>
      <c r="I80" s="492">
        <f t="shared" si="4"/>
        <v>101909</v>
      </c>
      <c r="J80" s="492">
        <f t="shared" si="4"/>
        <v>107739</v>
      </c>
      <c r="K80" s="492">
        <f t="shared" si="4"/>
        <v>127267</v>
      </c>
      <c r="L80" s="492">
        <f t="shared" si="4"/>
        <v>107320</v>
      </c>
      <c r="M80" s="492">
        <f t="shared" si="4"/>
        <v>107320</v>
      </c>
      <c r="N80" s="531"/>
    </row>
    <row r="81" spans="1:16" x14ac:dyDescent="0.25">
      <c r="A81" s="216">
        <v>610</v>
      </c>
      <c r="B81" s="219">
        <v>41</v>
      </c>
      <c r="C81" s="211" t="s">
        <v>92</v>
      </c>
      <c r="D81" s="212"/>
      <c r="E81" s="212"/>
      <c r="F81" s="213"/>
      <c r="G81" s="227">
        <v>37769</v>
      </c>
      <c r="H81" s="227">
        <v>32467</v>
      </c>
      <c r="I81" s="227">
        <v>25552</v>
      </c>
      <c r="J81" s="227">
        <v>27519</v>
      </c>
      <c r="K81" s="227">
        <v>38417</v>
      </c>
      <c r="L81" s="227">
        <v>32870</v>
      </c>
      <c r="M81" s="227">
        <v>32870</v>
      </c>
      <c r="N81" s="523"/>
    </row>
    <row r="82" spans="1:16" x14ac:dyDescent="0.25">
      <c r="A82" s="216">
        <v>610</v>
      </c>
      <c r="B82" s="219" t="s">
        <v>485</v>
      </c>
      <c r="C82" s="211" t="s">
        <v>511</v>
      </c>
      <c r="D82" s="212"/>
      <c r="E82" s="212"/>
      <c r="F82" s="213"/>
      <c r="G82" s="227">
        <v>5554</v>
      </c>
      <c r="H82" s="227">
        <v>0</v>
      </c>
      <c r="I82" s="227"/>
      <c r="J82" s="227">
        <v>0</v>
      </c>
      <c r="K82" s="227"/>
      <c r="L82" s="227">
        <v>0</v>
      </c>
      <c r="M82" s="227">
        <v>0</v>
      </c>
      <c r="N82" s="523"/>
    </row>
    <row r="83" spans="1:16" x14ac:dyDescent="0.25">
      <c r="A83" s="216">
        <v>610</v>
      </c>
      <c r="B83" s="219" t="s">
        <v>327</v>
      </c>
      <c r="C83" s="211" t="s">
        <v>274</v>
      </c>
      <c r="D83" s="212"/>
      <c r="E83" s="212"/>
      <c r="F83" s="213"/>
      <c r="G83" s="227">
        <v>0</v>
      </c>
      <c r="H83" s="227">
        <v>5359</v>
      </c>
      <c r="I83" s="227">
        <v>17592</v>
      </c>
      <c r="J83" s="227">
        <v>17592</v>
      </c>
      <c r="K83" s="227">
        <v>10083</v>
      </c>
      <c r="L83" s="227">
        <v>11596</v>
      </c>
      <c r="M83" s="227">
        <v>11596</v>
      </c>
      <c r="N83" s="523"/>
    </row>
    <row r="84" spans="1:16" x14ac:dyDescent="0.25">
      <c r="A84" s="216">
        <v>620</v>
      </c>
      <c r="B84" s="217">
        <v>41</v>
      </c>
      <c r="C84" s="211" t="s">
        <v>35</v>
      </c>
      <c r="D84" s="212"/>
      <c r="E84" s="212"/>
      <c r="F84" s="213"/>
      <c r="G84" s="227">
        <v>15356</v>
      </c>
      <c r="H84" s="227">
        <v>13239</v>
      </c>
      <c r="I84" s="227">
        <v>15316</v>
      </c>
      <c r="J84" s="227">
        <v>16003</v>
      </c>
      <c r="K84" s="227">
        <v>0</v>
      </c>
      <c r="L84" s="227">
        <v>0</v>
      </c>
      <c r="M84" s="227">
        <v>0</v>
      </c>
      <c r="N84" s="523"/>
    </row>
    <row r="85" spans="1:16" x14ac:dyDescent="0.25">
      <c r="A85" s="216">
        <v>620</v>
      </c>
      <c r="B85" s="217" t="s">
        <v>327</v>
      </c>
      <c r="C85" s="211" t="s">
        <v>275</v>
      </c>
      <c r="D85" s="212"/>
      <c r="E85" s="212"/>
      <c r="F85" s="213"/>
      <c r="G85" s="227">
        <v>0</v>
      </c>
      <c r="H85" s="227">
        <v>0</v>
      </c>
      <c r="I85" s="227">
        <v>0</v>
      </c>
      <c r="J85" s="227">
        <v>0</v>
      </c>
      <c r="K85" s="227">
        <v>17100</v>
      </c>
      <c r="L85" s="227">
        <v>0</v>
      </c>
      <c r="M85" s="227">
        <v>0</v>
      </c>
      <c r="N85" s="523"/>
    </row>
    <row r="86" spans="1:16" x14ac:dyDescent="0.25">
      <c r="A86" s="216">
        <v>630</v>
      </c>
      <c r="B86" s="217">
        <v>41</v>
      </c>
      <c r="C86" s="211" t="s">
        <v>248</v>
      </c>
      <c r="D86" s="212"/>
      <c r="E86" s="212"/>
      <c r="F86" s="213"/>
      <c r="G86" s="227">
        <v>5510</v>
      </c>
      <c r="H86" s="227">
        <v>2974</v>
      </c>
      <c r="I86" s="227">
        <v>0</v>
      </c>
      <c r="J86" s="227">
        <v>0</v>
      </c>
      <c r="K86" s="227">
        <v>0</v>
      </c>
      <c r="L86" s="227">
        <v>15890</v>
      </c>
      <c r="M86" s="227">
        <v>15890</v>
      </c>
      <c r="N86" s="523"/>
      <c r="P86" s="227"/>
    </row>
    <row r="87" spans="1:16" x14ac:dyDescent="0.25">
      <c r="A87" s="216">
        <v>630</v>
      </c>
      <c r="B87" s="217" t="s">
        <v>485</v>
      </c>
      <c r="C87" s="211" t="s">
        <v>510</v>
      </c>
      <c r="D87" s="212"/>
      <c r="E87" s="212"/>
      <c r="F87" s="213"/>
      <c r="G87" s="227">
        <v>0</v>
      </c>
      <c r="H87" s="227">
        <v>0</v>
      </c>
      <c r="I87" s="227"/>
      <c r="J87" s="227">
        <v>0</v>
      </c>
      <c r="K87" s="227"/>
      <c r="L87" s="227">
        <v>0</v>
      </c>
      <c r="M87" s="227">
        <v>0</v>
      </c>
      <c r="N87" s="523"/>
    </row>
    <row r="88" spans="1:16" x14ac:dyDescent="0.25">
      <c r="A88" s="216">
        <v>630</v>
      </c>
      <c r="B88" s="217" t="s">
        <v>327</v>
      </c>
      <c r="C88" s="211" t="s">
        <v>371</v>
      </c>
      <c r="D88" s="212"/>
      <c r="E88" s="212"/>
      <c r="F88" s="213"/>
      <c r="G88" s="227">
        <v>12245</v>
      </c>
      <c r="H88" s="227">
        <v>8212</v>
      </c>
      <c r="I88" s="227">
        <v>2949</v>
      </c>
      <c r="J88" s="227">
        <v>5249</v>
      </c>
      <c r="K88" s="227">
        <v>11167</v>
      </c>
      <c r="L88" s="227">
        <v>46464</v>
      </c>
      <c r="M88" s="227">
        <v>46464</v>
      </c>
      <c r="N88" s="523"/>
      <c r="O88" s="530"/>
    </row>
    <row r="89" spans="1:16" x14ac:dyDescent="0.25">
      <c r="A89" s="216">
        <v>630</v>
      </c>
      <c r="B89" s="217" t="s">
        <v>372</v>
      </c>
      <c r="C89" s="211" t="s">
        <v>509</v>
      </c>
      <c r="D89" s="212"/>
      <c r="E89" s="212"/>
      <c r="F89" s="213"/>
      <c r="G89" s="227">
        <v>0</v>
      </c>
      <c r="H89" s="227">
        <v>0</v>
      </c>
      <c r="I89" s="227">
        <v>0</v>
      </c>
      <c r="J89" s="227">
        <v>0</v>
      </c>
      <c r="K89" s="227">
        <v>0</v>
      </c>
      <c r="L89" s="227">
        <v>500</v>
      </c>
      <c r="M89" s="227">
        <v>500</v>
      </c>
      <c r="N89" s="523"/>
    </row>
    <row r="90" spans="1:16" x14ac:dyDescent="0.25">
      <c r="A90" s="216">
        <v>630</v>
      </c>
      <c r="B90" s="217" t="s">
        <v>327</v>
      </c>
      <c r="C90" s="528" t="s">
        <v>351</v>
      </c>
      <c r="D90" s="212"/>
      <c r="E90" s="212"/>
      <c r="F90" s="213"/>
      <c r="G90" s="227">
        <v>18214</v>
      </c>
      <c r="H90" s="227">
        <v>26637</v>
      </c>
      <c r="I90" s="236">
        <v>40000</v>
      </c>
      <c r="J90" s="227">
        <v>40000</v>
      </c>
      <c r="K90" s="236">
        <v>50000</v>
      </c>
      <c r="L90" s="227">
        <v>0</v>
      </c>
      <c r="M90" s="227">
        <v>0</v>
      </c>
      <c r="N90" s="529"/>
    </row>
    <row r="91" spans="1:16" x14ac:dyDescent="0.25">
      <c r="A91" s="216">
        <v>630</v>
      </c>
      <c r="B91" s="217" t="s">
        <v>327</v>
      </c>
      <c r="C91" s="528" t="s">
        <v>508</v>
      </c>
      <c r="D91" s="212"/>
      <c r="E91" s="212"/>
      <c r="F91" s="213"/>
      <c r="G91" s="227"/>
      <c r="H91" s="227"/>
      <c r="I91" s="236"/>
      <c r="J91" s="227">
        <v>580</v>
      </c>
      <c r="K91" s="236"/>
      <c r="L91" s="527"/>
      <c r="M91" s="527"/>
      <c r="N91" s="529"/>
    </row>
    <row r="92" spans="1:16" x14ac:dyDescent="0.25">
      <c r="A92" s="216">
        <v>630</v>
      </c>
      <c r="B92" s="217">
        <v>111.35</v>
      </c>
      <c r="C92" s="528" t="s">
        <v>507</v>
      </c>
      <c r="D92" s="212"/>
      <c r="E92" s="212"/>
      <c r="F92" s="213"/>
      <c r="G92" s="227"/>
      <c r="H92" s="227">
        <v>126</v>
      </c>
      <c r="I92" s="236"/>
      <c r="J92" s="227">
        <v>296</v>
      </c>
      <c r="K92" s="236"/>
      <c r="L92" s="527"/>
      <c r="M92" s="527"/>
      <c r="N92" s="523"/>
    </row>
    <row r="93" spans="1:16" x14ac:dyDescent="0.25">
      <c r="A93" s="216">
        <v>640</v>
      </c>
      <c r="B93" s="217">
        <v>41</v>
      </c>
      <c r="C93" s="211" t="s">
        <v>352</v>
      </c>
      <c r="D93" s="212"/>
      <c r="E93" s="212"/>
      <c r="F93" s="213"/>
      <c r="G93" s="227">
        <v>101</v>
      </c>
      <c r="H93" s="227">
        <v>228</v>
      </c>
      <c r="I93" s="227">
        <v>500</v>
      </c>
      <c r="J93" s="227">
        <v>500</v>
      </c>
      <c r="K93" s="227">
        <v>0</v>
      </c>
      <c r="L93" s="329">
        <v>0</v>
      </c>
      <c r="M93" s="329">
        <v>0</v>
      </c>
      <c r="N93" s="523"/>
    </row>
    <row r="94" spans="1:16" x14ac:dyDescent="0.25">
      <c r="A94" s="216">
        <v>640</v>
      </c>
      <c r="B94" s="217" t="s">
        <v>327</v>
      </c>
      <c r="C94" s="211" t="s">
        <v>506</v>
      </c>
      <c r="D94" s="212"/>
      <c r="E94" s="212"/>
      <c r="F94" s="213"/>
      <c r="G94" s="227"/>
      <c r="H94" s="523"/>
      <c r="I94" s="227">
        <v>0</v>
      </c>
      <c r="J94" s="227"/>
      <c r="K94" s="227">
        <v>500</v>
      </c>
      <c r="L94" s="227">
        <v>0</v>
      </c>
      <c r="M94" s="227">
        <v>0</v>
      </c>
      <c r="N94" s="523"/>
    </row>
    <row r="95" spans="1:16" x14ac:dyDescent="0.25">
      <c r="A95" s="327"/>
      <c r="B95" s="328"/>
      <c r="C95" s="324"/>
      <c r="D95" s="325"/>
      <c r="E95" s="325"/>
      <c r="F95" s="326"/>
      <c r="G95" s="329"/>
      <c r="H95" s="526"/>
      <c r="I95" s="329">
        <v>0</v>
      </c>
      <c r="J95" s="329">
        <v>0</v>
      </c>
      <c r="K95" s="329">
        <v>0</v>
      </c>
      <c r="L95" s="329">
        <v>0</v>
      </c>
      <c r="M95" s="329">
        <v>0</v>
      </c>
      <c r="N95" s="526"/>
    </row>
    <row r="96" spans="1:16" x14ac:dyDescent="0.25">
      <c r="A96" s="220" t="s">
        <v>116</v>
      </c>
      <c r="B96" s="221"/>
      <c r="C96" s="330" t="s">
        <v>114</v>
      </c>
      <c r="D96" s="331"/>
      <c r="E96" s="331"/>
      <c r="F96" s="332"/>
      <c r="G96" s="492">
        <f t="shared" ref="G96:M96" si="5">SUM(G97:G98)</f>
        <v>14858</v>
      </c>
      <c r="H96" s="492">
        <f t="shared" si="5"/>
        <v>10405</v>
      </c>
      <c r="I96" s="492">
        <f t="shared" si="5"/>
        <v>4000</v>
      </c>
      <c r="J96" s="492">
        <f t="shared" si="5"/>
        <v>2785</v>
      </c>
      <c r="K96" s="492">
        <f t="shared" si="5"/>
        <v>2500</v>
      </c>
      <c r="L96" s="492">
        <f t="shared" si="5"/>
        <v>514</v>
      </c>
      <c r="M96" s="492">
        <f t="shared" si="5"/>
        <v>514</v>
      </c>
      <c r="N96" s="525"/>
    </row>
    <row r="97" spans="1:14" ht="34.5" x14ac:dyDescent="0.25">
      <c r="A97" s="216">
        <v>630</v>
      </c>
      <c r="B97" s="217">
        <v>111</v>
      </c>
      <c r="C97" s="211" t="s">
        <v>115</v>
      </c>
      <c r="D97" s="212"/>
      <c r="E97" s="212"/>
      <c r="F97" s="213"/>
      <c r="G97" s="227">
        <v>14858</v>
      </c>
      <c r="H97" s="227">
        <v>10405</v>
      </c>
      <c r="I97" s="236">
        <v>4000</v>
      </c>
      <c r="J97" s="227">
        <v>2785</v>
      </c>
      <c r="K97" s="236">
        <v>2500</v>
      </c>
      <c r="L97" s="227">
        <v>514</v>
      </c>
      <c r="M97" s="227">
        <v>514</v>
      </c>
      <c r="N97" s="524" t="s">
        <v>505</v>
      </c>
    </row>
    <row r="98" spans="1:14" x14ac:dyDescent="0.25">
      <c r="A98" s="288"/>
      <c r="B98" s="213"/>
      <c r="C98" s="229"/>
      <c r="D98" s="230"/>
      <c r="E98" s="230"/>
      <c r="F98" s="231"/>
      <c r="G98" s="227"/>
      <c r="H98" s="523"/>
      <c r="I98" s="227">
        <v>0</v>
      </c>
      <c r="J98" s="227">
        <v>0</v>
      </c>
      <c r="K98" s="227">
        <v>0</v>
      </c>
      <c r="L98" s="227">
        <v>0</v>
      </c>
      <c r="M98" s="227">
        <v>0</v>
      </c>
      <c r="N98" s="523"/>
    </row>
    <row r="99" spans="1:14" x14ac:dyDescent="0.25">
      <c r="A99" s="222"/>
      <c r="B99" s="223"/>
      <c r="C99" s="342" t="s">
        <v>96</v>
      </c>
      <c r="D99" s="343"/>
      <c r="E99" s="343"/>
      <c r="F99" s="344"/>
      <c r="G99" s="228">
        <f t="shared" ref="G99:M99" si="6">SUM(G7)</f>
        <v>782028</v>
      </c>
      <c r="H99" s="228">
        <f t="shared" si="6"/>
        <v>812884</v>
      </c>
      <c r="I99" s="228">
        <f t="shared" si="6"/>
        <v>820345</v>
      </c>
      <c r="J99" s="228">
        <f t="shared" si="6"/>
        <v>865132</v>
      </c>
      <c r="K99" s="228">
        <f t="shared" si="6"/>
        <v>928598</v>
      </c>
      <c r="L99" s="228">
        <f t="shared" si="6"/>
        <v>644937</v>
      </c>
      <c r="M99" s="228">
        <f t="shared" si="6"/>
        <v>644937</v>
      </c>
      <c r="N99" s="522"/>
    </row>
    <row r="100" spans="1:14" x14ac:dyDescent="0.25">
      <c r="A100" s="521"/>
      <c r="B100" s="520"/>
      <c r="C100" s="520"/>
      <c r="D100" s="520"/>
      <c r="E100" s="520"/>
      <c r="F100" s="520"/>
      <c r="G100" s="519"/>
      <c r="H100" s="519"/>
      <c r="I100" s="519"/>
      <c r="J100" s="519"/>
      <c r="K100" s="519"/>
      <c r="L100" s="519"/>
      <c r="M100" s="519"/>
      <c r="N100" s="519"/>
    </row>
    <row r="101" spans="1:14" x14ac:dyDescent="0.25">
      <c r="A101" s="521"/>
      <c r="B101" s="520"/>
      <c r="C101" s="520"/>
      <c r="D101" s="520"/>
      <c r="E101" s="520"/>
      <c r="F101" s="520"/>
      <c r="G101" s="519"/>
      <c r="H101" s="519"/>
      <c r="I101" s="519"/>
      <c r="J101" s="519"/>
      <c r="K101" s="519"/>
      <c r="L101" s="519"/>
      <c r="M101" s="519"/>
      <c r="N101" s="518"/>
    </row>
    <row r="102" spans="1:14" x14ac:dyDescent="0.25">
      <c r="A102" s="517"/>
      <c r="B102" s="516"/>
      <c r="C102" s="416"/>
      <c r="D102" s="416"/>
      <c r="E102" s="416"/>
      <c r="F102" s="416"/>
      <c r="G102" s="515"/>
      <c r="H102" s="515"/>
      <c r="I102" s="515"/>
      <c r="J102" s="515"/>
      <c r="K102" s="515"/>
      <c r="L102" s="515"/>
      <c r="M102" s="515"/>
      <c r="N102" s="391"/>
    </row>
    <row r="103" spans="1:14" x14ac:dyDescent="0.25">
      <c r="A103" s="514" t="s">
        <v>29</v>
      </c>
      <c r="B103" s="513" t="s">
        <v>2</v>
      </c>
      <c r="C103" s="512" t="s">
        <v>214</v>
      </c>
      <c r="D103" s="511"/>
      <c r="E103" s="511"/>
      <c r="F103" s="510"/>
      <c r="G103" s="590" t="s">
        <v>222</v>
      </c>
      <c r="H103" s="591"/>
      <c r="I103" s="591"/>
      <c r="J103" s="592"/>
      <c r="K103" s="590" t="s">
        <v>437</v>
      </c>
      <c r="L103" s="591"/>
      <c r="M103" s="591"/>
      <c r="N103" s="592"/>
    </row>
    <row r="104" spans="1:14" x14ac:dyDescent="0.25">
      <c r="A104" s="509" t="s">
        <v>31</v>
      </c>
      <c r="B104" s="508" t="s">
        <v>5</v>
      </c>
      <c r="C104" s="507"/>
      <c r="D104" s="507"/>
      <c r="E104" s="507"/>
      <c r="F104" s="507"/>
      <c r="G104" s="506" t="s">
        <v>112</v>
      </c>
      <c r="H104" s="506" t="s">
        <v>112</v>
      </c>
      <c r="I104" s="506" t="s">
        <v>223</v>
      </c>
      <c r="J104" s="506" t="s">
        <v>245</v>
      </c>
      <c r="K104" s="505">
        <v>2023</v>
      </c>
      <c r="L104" s="506">
        <v>2024</v>
      </c>
      <c r="M104" s="506">
        <v>2025</v>
      </c>
      <c r="N104" s="505" t="s">
        <v>297</v>
      </c>
    </row>
    <row r="105" spans="1:14" x14ac:dyDescent="0.25">
      <c r="A105" s="504"/>
      <c r="B105" s="503"/>
      <c r="C105" s="386"/>
      <c r="D105" s="387"/>
      <c r="E105" s="387"/>
      <c r="F105" s="387"/>
      <c r="G105" s="502">
        <v>2020</v>
      </c>
      <c r="H105" s="502">
        <v>2021</v>
      </c>
      <c r="I105" s="502">
        <v>2022</v>
      </c>
      <c r="J105" s="502">
        <v>2022</v>
      </c>
      <c r="K105" s="501"/>
      <c r="L105" s="502"/>
      <c r="M105" s="502"/>
      <c r="N105" s="501"/>
    </row>
    <row r="106" spans="1:14" x14ac:dyDescent="0.25">
      <c r="A106" s="500" t="s">
        <v>91</v>
      </c>
      <c r="B106" s="494"/>
      <c r="C106" s="497" t="s">
        <v>201</v>
      </c>
      <c r="D106" s="497"/>
      <c r="E106" s="497"/>
      <c r="F106" s="497"/>
      <c r="G106" s="492">
        <v>0</v>
      </c>
      <c r="H106" s="492">
        <v>0</v>
      </c>
      <c r="I106" s="492">
        <v>0</v>
      </c>
      <c r="J106" s="492">
        <v>0</v>
      </c>
      <c r="K106" s="492">
        <v>0</v>
      </c>
      <c r="L106" s="492">
        <v>0</v>
      </c>
      <c r="M106" s="492">
        <v>0</v>
      </c>
      <c r="N106" s="492"/>
    </row>
    <row r="107" spans="1:14" x14ac:dyDescent="0.25">
      <c r="A107" s="491"/>
      <c r="B107" s="499"/>
      <c r="C107" s="498"/>
      <c r="D107" s="498"/>
      <c r="E107" s="498"/>
      <c r="F107" s="498"/>
      <c r="G107" s="486">
        <v>0</v>
      </c>
      <c r="H107" s="486">
        <v>0</v>
      </c>
      <c r="I107" s="486">
        <v>0</v>
      </c>
      <c r="J107" s="486">
        <v>0</v>
      </c>
      <c r="K107" s="486">
        <v>0</v>
      </c>
      <c r="L107" s="486">
        <v>0</v>
      </c>
      <c r="M107" s="486">
        <v>0</v>
      </c>
      <c r="N107" s="486"/>
    </row>
    <row r="108" spans="1:14" x14ac:dyDescent="0.25">
      <c r="A108" s="500" t="s">
        <v>93</v>
      </c>
      <c r="B108" s="494"/>
      <c r="C108" s="497" t="s">
        <v>202</v>
      </c>
      <c r="D108" s="497"/>
      <c r="E108" s="497"/>
      <c r="F108" s="497"/>
      <c r="G108" s="492">
        <v>0</v>
      </c>
      <c r="H108" s="492">
        <v>0</v>
      </c>
      <c r="I108" s="492">
        <v>0</v>
      </c>
      <c r="J108" s="492">
        <v>0</v>
      </c>
      <c r="K108" s="492">
        <v>0</v>
      </c>
      <c r="L108" s="492">
        <v>0</v>
      </c>
      <c r="M108" s="492">
        <v>0</v>
      </c>
      <c r="N108" s="492"/>
    </row>
    <row r="109" spans="1:14" x14ac:dyDescent="0.25">
      <c r="A109" s="491"/>
      <c r="B109" s="499"/>
      <c r="C109" s="489"/>
      <c r="D109" s="488"/>
      <c r="E109" s="488"/>
      <c r="F109" s="487"/>
      <c r="G109" s="486">
        <v>0</v>
      </c>
      <c r="H109" s="486">
        <v>0</v>
      </c>
      <c r="I109" s="486">
        <v>0</v>
      </c>
      <c r="J109" s="486">
        <v>0</v>
      </c>
      <c r="K109" s="486">
        <v>0</v>
      </c>
      <c r="L109" s="486">
        <v>0</v>
      </c>
      <c r="M109" s="486">
        <v>0</v>
      </c>
      <c r="N109" s="486"/>
    </row>
    <row r="110" spans="1:14" x14ac:dyDescent="0.25">
      <c r="A110" s="500" t="s">
        <v>169</v>
      </c>
      <c r="B110" s="494"/>
      <c r="C110" s="497" t="s">
        <v>203</v>
      </c>
      <c r="D110" s="497"/>
      <c r="E110" s="497"/>
      <c r="F110" s="497"/>
      <c r="G110" s="492">
        <v>0</v>
      </c>
      <c r="H110" s="492"/>
      <c r="I110" s="492">
        <v>0</v>
      </c>
      <c r="J110" s="492">
        <v>0</v>
      </c>
      <c r="K110" s="492">
        <v>0</v>
      </c>
      <c r="L110" s="492">
        <v>0</v>
      </c>
      <c r="M110" s="492">
        <v>0</v>
      </c>
      <c r="N110" s="492"/>
    </row>
    <row r="111" spans="1:14" x14ac:dyDescent="0.25">
      <c r="A111" s="491">
        <v>713</v>
      </c>
      <c r="B111" s="499" t="s">
        <v>313</v>
      </c>
      <c r="C111" s="498" t="s">
        <v>504</v>
      </c>
      <c r="D111" s="498"/>
      <c r="E111" s="498"/>
      <c r="F111" s="498"/>
      <c r="G111" s="486"/>
      <c r="H111" s="486">
        <v>0</v>
      </c>
      <c r="I111" s="486">
        <v>0</v>
      </c>
      <c r="J111" s="486">
        <v>2405</v>
      </c>
      <c r="K111" s="486">
        <v>0</v>
      </c>
      <c r="L111" s="486">
        <v>0</v>
      </c>
      <c r="M111" s="486">
        <v>0</v>
      </c>
      <c r="N111" s="486"/>
    </row>
    <row r="112" spans="1:14" x14ac:dyDescent="0.25">
      <c r="A112" s="491">
        <v>713</v>
      </c>
      <c r="B112" s="499" t="s">
        <v>324</v>
      </c>
      <c r="C112" s="498" t="s">
        <v>504</v>
      </c>
      <c r="D112" s="498"/>
      <c r="E112" s="498"/>
      <c r="F112" s="498"/>
      <c r="G112" s="486"/>
      <c r="H112" s="486"/>
      <c r="I112" s="486"/>
      <c r="J112" s="486">
        <v>995</v>
      </c>
      <c r="K112" s="486"/>
      <c r="L112" s="486"/>
      <c r="M112" s="486"/>
      <c r="N112" s="486"/>
    </row>
    <row r="113" spans="1:14" x14ac:dyDescent="0.25">
      <c r="A113" s="495" t="s">
        <v>170</v>
      </c>
      <c r="B113" s="494"/>
      <c r="C113" s="497" t="s">
        <v>171</v>
      </c>
      <c r="D113" s="497"/>
      <c r="E113" s="497"/>
      <c r="F113" s="497"/>
      <c r="G113" s="492">
        <v>0</v>
      </c>
      <c r="H113" s="492">
        <v>0</v>
      </c>
      <c r="I113" s="492">
        <v>0</v>
      </c>
      <c r="J113" s="492">
        <v>0</v>
      </c>
      <c r="K113" s="492">
        <v>0</v>
      </c>
      <c r="L113" s="492">
        <v>0</v>
      </c>
      <c r="M113" s="492">
        <v>0</v>
      </c>
      <c r="N113" s="492"/>
    </row>
    <row r="114" spans="1:14" x14ac:dyDescent="0.25">
      <c r="A114" s="419"/>
      <c r="B114" s="496"/>
      <c r="C114" s="416"/>
      <c r="D114" s="416"/>
      <c r="E114" s="416"/>
      <c r="F114" s="416"/>
      <c r="G114" s="418">
        <v>0</v>
      </c>
      <c r="H114" s="418">
        <v>0</v>
      </c>
      <c r="I114" s="418">
        <v>0</v>
      </c>
      <c r="J114" s="418">
        <v>0</v>
      </c>
      <c r="K114" s="418">
        <v>0</v>
      </c>
      <c r="L114" s="418">
        <v>0</v>
      </c>
      <c r="M114" s="418">
        <v>0</v>
      </c>
      <c r="N114" s="418"/>
    </row>
    <row r="115" spans="1:14" x14ac:dyDescent="0.25">
      <c r="A115" s="495" t="s">
        <v>84</v>
      </c>
      <c r="B115" s="494"/>
      <c r="C115" s="497" t="s">
        <v>204</v>
      </c>
      <c r="D115" s="497"/>
      <c r="E115" s="497"/>
      <c r="F115" s="497"/>
      <c r="G115" s="492">
        <v>0</v>
      </c>
      <c r="H115" s="492">
        <v>0</v>
      </c>
      <c r="I115" s="492">
        <v>0</v>
      </c>
      <c r="J115" s="492">
        <v>0</v>
      </c>
      <c r="K115" s="492">
        <v>0</v>
      </c>
      <c r="L115" s="492">
        <v>0</v>
      </c>
      <c r="M115" s="492">
        <v>0</v>
      </c>
      <c r="N115" s="492"/>
    </row>
    <row r="116" spans="1:14" x14ac:dyDescent="0.25">
      <c r="A116" s="419"/>
      <c r="B116" s="496"/>
      <c r="C116" s="416"/>
      <c r="D116" s="416"/>
      <c r="E116" s="416"/>
      <c r="F116" s="416"/>
      <c r="G116" s="418">
        <v>0</v>
      </c>
      <c r="H116" s="418">
        <v>0</v>
      </c>
      <c r="I116" s="418">
        <v>0</v>
      </c>
      <c r="J116" s="418">
        <v>0</v>
      </c>
      <c r="K116" s="418">
        <v>0</v>
      </c>
      <c r="L116" s="418">
        <v>0</v>
      </c>
      <c r="M116" s="418">
        <v>0</v>
      </c>
      <c r="N116" s="418"/>
    </row>
    <row r="117" spans="1:14" x14ac:dyDescent="0.25">
      <c r="A117" s="495" t="s">
        <v>172</v>
      </c>
      <c r="B117" s="494"/>
      <c r="C117" s="497" t="s">
        <v>206</v>
      </c>
      <c r="D117" s="497"/>
      <c r="E117" s="497"/>
      <c r="F117" s="497"/>
      <c r="G117" s="492">
        <v>0</v>
      </c>
      <c r="H117" s="492">
        <v>0</v>
      </c>
      <c r="I117" s="492">
        <v>0</v>
      </c>
      <c r="J117" s="492">
        <v>0</v>
      </c>
      <c r="K117" s="492">
        <v>0</v>
      </c>
      <c r="L117" s="492">
        <v>0</v>
      </c>
      <c r="M117" s="492">
        <v>0</v>
      </c>
      <c r="N117" s="492"/>
    </row>
    <row r="118" spans="1:14" x14ac:dyDescent="0.25">
      <c r="A118" s="419"/>
      <c r="B118" s="496"/>
      <c r="C118" s="416"/>
      <c r="D118" s="416"/>
      <c r="E118" s="416"/>
      <c r="F118" s="416"/>
      <c r="G118" s="418">
        <v>0</v>
      </c>
      <c r="H118" s="418">
        <v>0</v>
      </c>
      <c r="I118" s="418">
        <v>0</v>
      </c>
      <c r="J118" s="418">
        <v>0</v>
      </c>
      <c r="K118" s="418">
        <v>0</v>
      </c>
      <c r="L118" s="418">
        <v>0</v>
      </c>
      <c r="M118" s="418">
        <v>0</v>
      </c>
      <c r="N118" s="418"/>
    </row>
    <row r="119" spans="1:14" x14ac:dyDescent="0.25">
      <c r="A119" s="495" t="s">
        <v>173</v>
      </c>
      <c r="B119" s="494"/>
      <c r="C119" s="493" t="s">
        <v>205</v>
      </c>
      <c r="D119" s="493"/>
      <c r="E119" s="493"/>
      <c r="F119" s="493"/>
      <c r="G119" s="492">
        <v>0</v>
      </c>
      <c r="H119" s="492">
        <v>0</v>
      </c>
      <c r="I119" s="492">
        <v>0</v>
      </c>
      <c r="J119" s="492">
        <v>0</v>
      </c>
      <c r="K119" s="492">
        <v>0</v>
      </c>
      <c r="L119" s="492">
        <v>0</v>
      </c>
      <c r="M119" s="492">
        <v>0</v>
      </c>
      <c r="N119" s="492"/>
    </row>
    <row r="120" spans="1:14" x14ac:dyDescent="0.25">
      <c r="A120" s="491"/>
      <c r="B120" s="490"/>
      <c r="C120" s="489"/>
      <c r="D120" s="488"/>
      <c r="E120" s="488"/>
      <c r="F120" s="487"/>
      <c r="G120" s="486">
        <v>0</v>
      </c>
      <c r="H120" s="486">
        <v>0</v>
      </c>
      <c r="I120" s="486">
        <v>0</v>
      </c>
      <c r="J120" s="486">
        <v>0</v>
      </c>
      <c r="K120" s="486">
        <v>0</v>
      </c>
      <c r="L120" s="486">
        <v>0</v>
      </c>
      <c r="M120" s="486">
        <v>0</v>
      </c>
      <c r="N120" s="486"/>
    </row>
    <row r="121" spans="1:14" x14ac:dyDescent="0.25">
      <c r="A121" s="485"/>
      <c r="B121" s="484"/>
      <c r="C121" s="483" t="s">
        <v>231</v>
      </c>
      <c r="D121" s="483"/>
      <c r="E121" s="483"/>
      <c r="F121" s="483"/>
      <c r="G121" s="482">
        <v>0</v>
      </c>
      <c r="H121" s="482">
        <v>0</v>
      </c>
      <c r="I121" s="482">
        <v>0</v>
      </c>
      <c r="J121" s="482">
        <v>3400</v>
      </c>
      <c r="K121" s="482">
        <v>0</v>
      </c>
      <c r="L121" s="482">
        <v>0</v>
      </c>
      <c r="M121" s="482">
        <v>0</v>
      </c>
      <c r="N121" s="482"/>
    </row>
  </sheetData>
  <mergeCells count="3">
    <mergeCell ref="K3:N3"/>
    <mergeCell ref="G103:J103"/>
    <mergeCell ref="K103:N10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Layout" zoomScaleNormal="100" workbookViewId="0">
      <selection activeCell="N21" sqref="N21"/>
    </sheetView>
  </sheetViews>
  <sheetFormatPr defaultRowHeight="15" x14ac:dyDescent="0.25"/>
  <cols>
    <col min="1" max="16384" width="9.140625" style="389"/>
  </cols>
  <sheetData>
    <row r="1" spans="1:14" x14ac:dyDescent="0.25">
      <c r="A1" s="579" t="s">
        <v>121</v>
      </c>
      <c r="B1" s="578" t="s">
        <v>2</v>
      </c>
      <c r="C1" s="512" t="s">
        <v>99</v>
      </c>
      <c r="D1" s="511"/>
      <c r="E1" s="511"/>
      <c r="F1" s="510"/>
      <c r="G1" s="590" t="s">
        <v>222</v>
      </c>
      <c r="H1" s="591"/>
      <c r="I1" s="591"/>
      <c r="J1" s="592"/>
      <c r="K1" s="590" t="s">
        <v>437</v>
      </c>
      <c r="L1" s="591"/>
      <c r="M1" s="591"/>
      <c r="N1" s="592"/>
    </row>
    <row r="2" spans="1:14" x14ac:dyDescent="0.25">
      <c r="A2" s="577" t="s">
        <v>120</v>
      </c>
      <c r="B2" s="576" t="s">
        <v>5</v>
      </c>
      <c r="C2" s="571"/>
      <c r="D2" s="498"/>
      <c r="E2" s="498"/>
      <c r="F2" s="570"/>
      <c r="G2" s="575" t="s">
        <v>112</v>
      </c>
      <c r="H2" s="575" t="s">
        <v>112</v>
      </c>
      <c r="I2" s="575" t="s">
        <v>223</v>
      </c>
      <c r="J2" s="506" t="s">
        <v>245</v>
      </c>
      <c r="K2" s="574">
        <v>2023</v>
      </c>
      <c r="L2" s="506">
        <v>2024</v>
      </c>
      <c r="M2" s="574">
        <v>2025</v>
      </c>
      <c r="N2" s="574" t="s">
        <v>297</v>
      </c>
    </row>
    <row r="3" spans="1:14" x14ac:dyDescent="0.25">
      <c r="A3" s="573"/>
      <c r="B3" s="572"/>
      <c r="C3" s="571"/>
      <c r="D3" s="498"/>
      <c r="E3" s="498"/>
      <c r="F3" s="570"/>
      <c r="G3" s="569">
        <v>2020</v>
      </c>
      <c r="H3" s="569">
        <v>2021</v>
      </c>
      <c r="I3" s="569">
        <v>2022</v>
      </c>
      <c r="J3" s="502">
        <v>2022</v>
      </c>
      <c r="K3" s="568"/>
      <c r="L3" s="502"/>
      <c r="M3" s="568"/>
      <c r="N3" s="568"/>
    </row>
    <row r="4" spans="1:14" x14ac:dyDescent="0.25">
      <c r="A4" s="495">
        <v>400</v>
      </c>
      <c r="B4" s="567"/>
      <c r="C4" s="566" t="s">
        <v>100</v>
      </c>
      <c r="D4" s="497"/>
      <c r="E4" s="497"/>
      <c r="F4" s="565"/>
      <c r="G4" s="564">
        <f>SUM(G6:G6)</f>
        <v>0</v>
      </c>
      <c r="H4" s="564">
        <f>SUM(H6:H6)</f>
        <v>551</v>
      </c>
      <c r="I4" s="564">
        <f>SUM(I5:I5)</f>
        <v>0</v>
      </c>
      <c r="J4" s="564">
        <v>0</v>
      </c>
      <c r="K4" s="564">
        <f>SUM(K5:K5)</f>
        <v>0</v>
      </c>
      <c r="L4" s="564">
        <f>SUM(L5:L5)</f>
        <v>0</v>
      </c>
      <c r="M4" s="564">
        <f>SUM(M5:M5)</f>
        <v>0</v>
      </c>
      <c r="N4" s="564"/>
    </row>
    <row r="5" spans="1:14" x14ac:dyDescent="0.25">
      <c r="A5" s="419">
        <v>453</v>
      </c>
      <c r="B5" s="496" t="s">
        <v>313</v>
      </c>
      <c r="C5" s="563" t="s">
        <v>314</v>
      </c>
      <c r="D5" s="422"/>
      <c r="E5" s="422"/>
      <c r="F5" s="423"/>
      <c r="G5" s="557">
        <v>0</v>
      </c>
      <c r="H5" s="557">
        <v>0</v>
      </c>
      <c r="I5" s="557">
        <v>0</v>
      </c>
      <c r="J5" s="557">
        <v>0</v>
      </c>
      <c r="K5" s="557">
        <v>0</v>
      </c>
      <c r="L5" s="557">
        <v>0</v>
      </c>
      <c r="M5" s="557">
        <v>0</v>
      </c>
      <c r="N5" s="557"/>
    </row>
    <row r="6" spans="1:14" x14ac:dyDescent="0.25">
      <c r="A6" s="562">
        <v>453</v>
      </c>
      <c r="B6" s="561" t="s">
        <v>313</v>
      </c>
      <c r="C6" s="560" t="s">
        <v>556</v>
      </c>
      <c r="D6" s="559"/>
      <c r="E6" s="559"/>
      <c r="F6" s="558"/>
      <c r="G6" s="557">
        <v>0</v>
      </c>
      <c r="H6" s="557">
        <v>551</v>
      </c>
      <c r="I6" s="557"/>
      <c r="J6" s="557">
        <v>0</v>
      </c>
      <c r="K6" s="557"/>
      <c r="L6" s="557"/>
      <c r="M6" s="557"/>
      <c r="N6" s="557"/>
    </row>
    <row r="7" spans="1:14" x14ac:dyDescent="0.25">
      <c r="A7" s="556"/>
      <c r="B7" s="555"/>
      <c r="C7" s="554" t="s">
        <v>102</v>
      </c>
      <c r="D7" s="553"/>
      <c r="E7" s="553"/>
      <c r="F7" s="552"/>
      <c r="G7" s="482">
        <f>SUM(G4)</f>
        <v>0</v>
      </c>
      <c r="H7" s="482">
        <f>SUM(H4)</f>
        <v>551</v>
      </c>
      <c r="I7" s="482">
        <f>SUM(I4)</f>
        <v>0</v>
      </c>
      <c r="J7" s="482">
        <v>0</v>
      </c>
      <c r="K7" s="482">
        <f>SUM(K4)</f>
        <v>0</v>
      </c>
      <c r="L7" s="482">
        <f>SUM(L4)</f>
        <v>0</v>
      </c>
      <c r="M7" s="482">
        <f>SUM(M4)</f>
        <v>0</v>
      </c>
      <c r="N7" s="482"/>
    </row>
  </sheetData>
  <mergeCells count="2">
    <mergeCell ref="G1:J1"/>
    <mergeCell ref="K1:N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Layout" topLeftCell="A10" zoomScaleNormal="100" workbookViewId="0">
      <selection activeCell="K24" sqref="K24"/>
    </sheetView>
  </sheetViews>
  <sheetFormatPr defaultRowHeight="12.75" x14ac:dyDescent="0.2"/>
  <cols>
    <col min="4" max="4" width="10.140625" bestFit="1" customWidth="1"/>
    <col min="6" max="6" width="10.7109375" bestFit="1" customWidth="1"/>
    <col min="7" max="7" width="11.7109375" bestFit="1" customWidth="1"/>
  </cols>
  <sheetData>
    <row r="1" spans="1:13" ht="15.75" x14ac:dyDescent="0.25">
      <c r="A1" s="31" t="s">
        <v>106</v>
      </c>
      <c r="B1" s="31"/>
      <c r="C1" s="31"/>
      <c r="D1" s="31"/>
      <c r="E1" s="31"/>
      <c r="F1" s="8"/>
      <c r="G1" s="16"/>
      <c r="H1" s="16"/>
      <c r="I1" s="16"/>
      <c r="J1" s="16"/>
      <c r="K1" s="16"/>
      <c r="L1" s="16"/>
      <c r="M1" s="16"/>
    </row>
    <row r="2" spans="1:13" x14ac:dyDescent="0.2">
      <c r="C2" s="17"/>
      <c r="D2" s="18"/>
      <c r="E2" s="19"/>
      <c r="F2" s="19"/>
      <c r="G2" s="20"/>
      <c r="H2" s="6"/>
      <c r="I2" s="6"/>
      <c r="J2" s="6"/>
      <c r="K2" s="6"/>
      <c r="L2" s="6"/>
      <c r="M2" s="316"/>
    </row>
    <row r="3" spans="1:13" x14ac:dyDescent="0.2">
      <c r="B3" s="70" t="s">
        <v>107</v>
      </c>
      <c r="C3" s="68" t="s">
        <v>108</v>
      </c>
      <c r="D3" s="68"/>
      <c r="E3" s="68"/>
      <c r="F3" s="69"/>
      <c r="G3" s="581" t="s">
        <v>222</v>
      </c>
      <c r="H3" s="582"/>
      <c r="I3" s="582"/>
      <c r="J3" s="583"/>
      <c r="K3" s="581" t="s">
        <v>436</v>
      </c>
      <c r="L3" s="582"/>
      <c r="M3" s="583"/>
    </row>
    <row r="4" spans="1:13" x14ac:dyDescent="0.2">
      <c r="B4" s="71" t="s">
        <v>109</v>
      </c>
      <c r="C4" s="29"/>
      <c r="D4" s="27"/>
      <c r="E4" s="27"/>
      <c r="F4" s="27"/>
      <c r="G4" s="34" t="s">
        <v>112</v>
      </c>
      <c r="H4" s="34" t="s">
        <v>112</v>
      </c>
      <c r="I4" s="35" t="s">
        <v>223</v>
      </c>
      <c r="J4" s="33" t="s">
        <v>245</v>
      </c>
      <c r="K4" s="35">
        <v>2023</v>
      </c>
      <c r="L4" s="35">
        <v>2024</v>
      </c>
      <c r="M4" s="35">
        <v>2025</v>
      </c>
    </row>
    <row r="5" spans="1:13" x14ac:dyDescent="0.2">
      <c r="B5" s="73"/>
      <c r="C5" s="29"/>
      <c r="D5" s="27"/>
      <c r="E5" s="27"/>
      <c r="F5" s="27"/>
      <c r="G5" s="37">
        <v>2020</v>
      </c>
      <c r="H5" s="37">
        <v>2021</v>
      </c>
      <c r="I5" s="38">
        <v>2022</v>
      </c>
      <c r="J5" s="36">
        <v>2022</v>
      </c>
      <c r="K5" s="38"/>
      <c r="L5" s="38"/>
      <c r="M5" s="38"/>
    </row>
    <row r="6" spans="1:13" x14ac:dyDescent="0.2">
      <c r="B6" s="74">
        <v>1</v>
      </c>
      <c r="C6" s="75" t="s">
        <v>212</v>
      </c>
      <c r="D6" s="75"/>
      <c r="E6" s="246"/>
      <c r="F6" s="252"/>
      <c r="G6" s="76">
        <v>1309035</v>
      </c>
      <c r="H6" s="76">
        <v>1486277</v>
      </c>
      <c r="I6" s="76">
        <v>1325336</v>
      </c>
      <c r="J6" s="76">
        <v>1404659</v>
      </c>
      <c r="K6" s="76">
        <v>1448893</v>
      </c>
      <c r="L6" s="76">
        <v>1075484</v>
      </c>
      <c r="M6" s="76">
        <v>1075484</v>
      </c>
    </row>
    <row r="7" spans="1:13" x14ac:dyDescent="0.2">
      <c r="B7" s="74">
        <v>2</v>
      </c>
      <c r="C7" s="75" t="s">
        <v>211</v>
      </c>
      <c r="D7" s="75"/>
      <c r="E7" s="246"/>
      <c r="F7" s="259"/>
      <c r="G7" s="76">
        <v>58944</v>
      </c>
      <c r="H7" s="76">
        <v>50739</v>
      </c>
      <c r="I7" s="76">
        <v>65721</v>
      </c>
      <c r="J7" s="76">
        <v>74809</v>
      </c>
      <c r="K7" s="76">
        <v>99070</v>
      </c>
      <c r="L7" s="76">
        <v>67994</v>
      </c>
      <c r="M7" s="76">
        <v>67994</v>
      </c>
    </row>
    <row r="8" spans="1:13" x14ac:dyDescent="0.2">
      <c r="B8" s="77">
        <v>3</v>
      </c>
      <c r="C8" s="78" t="s">
        <v>216</v>
      </c>
      <c r="D8" s="78"/>
      <c r="E8" s="247"/>
      <c r="F8" s="254"/>
      <c r="G8" s="79">
        <f t="shared" ref="G8" si="0">SUM(G6:G7)</f>
        <v>1367979</v>
      </c>
      <c r="H8" s="79">
        <f t="shared" ref="H8" si="1">SUM(H6:H7)</f>
        <v>1537016</v>
      </c>
      <c r="I8" s="79">
        <f t="shared" ref="I8:K8" si="2">SUM(I6:I7)</f>
        <v>1391057</v>
      </c>
      <c r="J8" s="79">
        <f>SUM(J6:J7)</f>
        <v>1479468</v>
      </c>
      <c r="K8" s="79">
        <f t="shared" si="2"/>
        <v>1547963</v>
      </c>
      <c r="L8" s="79">
        <f t="shared" ref="L8:M8" si="3">SUM(L6:L7)</f>
        <v>1143478</v>
      </c>
      <c r="M8" s="79">
        <f t="shared" si="3"/>
        <v>1143478</v>
      </c>
    </row>
    <row r="9" spans="1:13" x14ac:dyDescent="0.2">
      <c r="B9" s="74">
        <v>4</v>
      </c>
      <c r="C9" s="75" t="s">
        <v>213</v>
      </c>
      <c r="D9" s="75"/>
      <c r="E9" s="246"/>
      <c r="F9" s="259"/>
      <c r="G9" s="76">
        <v>491913</v>
      </c>
      <c r="H9" s="76">
        <v>611096</v>
      </c>
      <c r="I9" s="76">
        <v>541462</v>
      </c>
      <c r="J9" s="76">
        <v>754584</v>
      </c>
      <c r="K9" s="76">
        <v>589068</v>
      </c>
      <c r="L9" s="76">
        <v>437661</v>
      </c>
      <c r="M9" s="76">
        <v>437661</v>
      </c>
    </row>
    <row r="10" spans="1:13" x14ac:dyDescent="0.2">
      <c r="B10" s="74">
        <v>5</v>
      </c>
      <c r="C10" s="75" t="s">
        <v>217</v>
      </c>
      <c r="D10" s="75"/>
      <c r="E10" s="246"/>
      <c r="F10" s="253"/>
      <c r="G10" s="76">
        <v>782028</v>
      </c>
      <c r="H10" s="76">
        <v>812884</v>
      </c>
      <c r="I10" s="76">
        <v>820345</v>
      </c>
      <c r="J10" s="76">
        <v>865132</v>
      </c>
      <c r="K10" s="76">
        <v>928598</v>
      </c>
      <c r="L10" s="76">
        <v>644937</v>
      </c>
      <c r="M10" s="76">
        <v>644937</v>
      </c>
    </row>
    <row r="11" spans="1:13" x14ac:dyDescent="0.2">
      <c r="B11" s="77">
        <v>6</v>
      </c>
      <c r="C11" s="78" t="s">
        <v>218</v>
      </c>
      <c r="D11" s="78"/>
      <c r="E11" s="247"/>
      <c r="F11" s="260"/>
      <c r="G11" s="79">
        <f t="shared" ref="G11" si="4">SUM(G9:G10)</f>
        <v>1273941</v>
      </c>
      <c r="H11" s="79">
        <f t="shared" ref="H11:K11" si="5">SUM(H9:H10)</f>
        <v>1423980</v>
      </c>
      <c r="I11" s="79">
        <f t="shared" ref="I11" si="6">SUM(I9:I10)</f>
        <v>1361807</v>
      </c>
      <c r="J11" s="79">
        <f>SUM(J9:J10)</f>
        <v>1619716</v>
      </c>
      <c r="K11" s="79">
        <f t="shared" si="5"/>
        <v>1517666</v>
      </c>
      <c r="L11" s="79">
        <f t="shared" ref="L11:M11" si="7">SUM(L9:L10)</f>
        <v>1082598</v>
      </c>
      <c r="M11" s="79">
        <f t="shared" si="7"/>
        <v>1082598</v>
      </c>
    </row>
    <row r="12" spans="1:13" x14ac:dyDescent="0.2">
      <c r="B12" s="80">
        <v>7</v>
      </c>
      <c r="C12" s="81" t="s">
        <v>227</v>
      </c>
      <c r="D12" s="81"/>
      <c r="E12" s="263"/>
      <c r="F12" s="255"/>
      <c r="G12" s="82">
        <f t="shared" ref="G12" si="8">G8-G11</f>
        <v>94038</v>
      </c>
      <c r="H12" s="82">
        <f t="shared" ref="H12:K12" si="9">H8-H11</f>
        <v>113036</v>
      </c>
      <c r="I12" s="82">
        <f t="shared" ref="I12" si="10">I8-I11</f>
        <v>29250</v>
      </c>
      <c r="J12" s="82">
        <f t="shared" si="9"/>
        <v>-140248</v>
      </c>
      <c r="K12" s="82">
        <f t="shared" si="9"/>
        <v>30297</v>
      </c>
      <c r="L12" s="82">
        <f t="shared" ref="L12:M12" si="11">L8-L11</f>
        <v>60880</v>
      </c>
      <c r="M12" s="82">
        <f t="shared" si="11"/>
        <v>60880</v>
      </c>
    </row>
    <row r="13" spans="1:13" x14ac:dyDescent="0.2">
      <c r="B13" s="77">
        <v>8</v>
      </c>
      <c r="C13" s="78" t="s">
        <v>25</v>
      </c>
      <c r="D13" s="247"/>
      <c r="E13" s="265"/>
      <c r="F13" s="260"/>
      <c r="G13" s="79">
        <v>0</v>
      </c>
      <c r="H13" s="79">
        <v>53185</v>
      </c>
      <c r="I13" s="83">
        <v>0</v>
      </c>
      <c r="J13" s="79">
        <v>1072</v>
      </c>
      <c r="K13" s="83">
        <v>0</v>
      </c>
      <c r="L13" s="83">
        <v>0</v>
      </c>
      <c r="M13" s="83">
        <v>0</v>
      </c>
    </row>
    <row r="14" spans="1:13" x14ac:dyDescent="0.2">
      <c r="B14" s="74">
        <v>9</v>
      </c>
      <c r="C14" s="75" t="s">
        <v>215</v>
      </c>
      <c r="D14" s="75"/>
      <c r="E14" s="264"/>
      <c r="F14" s="253"/>
      <c r="G14" s="76">
        <v>70548</v>
      </c>
      <c r="H14" s="76">
        <v>43496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</row>
    <row r="15" spans="1:13" x14ac:dyDescent="0.2">
      <c r="B15" s="74">
        <v>10</v>
      </c>
      <c r="C15" s="84" t="s">
        <v>214</v>
      </c>
      <c r="D15" s="84"/>
      <c r="E15" s="248"/>
      <c r="F15" s="261"/>
      <c r="G15" s="76">
        <v>0</v>
      </c>
      <c r="H15" s="76">
        <v>0</v>
      </c>
      <c r="I15" s="84">
        <v>0</v>
      </c>
      <c r="J15" s="76">
        <v>3400</v>
      </c>
      <c r="K15" s="84">
        <v>0</v>
      </c>
      <c r="L15" s="84">
        <v>0</v>
      </c>
      <c r="M15" s="84">
        <v>0</v>
      </c>
    </row>
    <row r="16" spans="1:13" x14ac:dyDescent="0.2">
      <c r="B16" s="77">
        <v>11</v>
      </c>
      <c r="C16" s="78" t="s">
        <v>219</v>
      </c>
      <c r="D16" s="78"/>
      <c r="E16" s="247"/>
      <c r="F16" s="254"/>
      <c r="G16" s="79">
        <f t="shared" ref="G16" si="12">SUM(G14:G15)</f>
        <v>70548</v>
      </c>
      <c r="H16" s="79">
        <f t="shared" ref="H16:K16" si="13">SUM(H14:H15)</f>
        <v>43496</v>
      </c>
      <c r="I16" s="79">
        <f t="shared" ref="I16" si="14">SUM(I14:I15)</f>
        <v>0</v>
      </c>
      <c r="J16" s="79">
        <f>SUM(J14:J15)</f>
        <v>3400</v>
      </c>
      <c r="K16" s="79">
        <f t="shared" si="13"/>
        <v>0</v>
      </c>
      <c r="L16" s="79">
        <f t="shared" ref="L16" si="15">SUM(L14:L15)</f>
        <v>0</v>
      </c>
      <c r="M16" s="79">
        <v>0</v>
      </c>
    </row>
    <row r="17" spans="1:13" x14ac:dyDescent="0.2">
      <c r="B17" s="80">
        <v>12</v>
      </c>
      <c r="C17" s="81" t="s">
        <v>228</v>
      </c>
      <c r="D17" s="81"/>
      <c r="E17" s="195"/>
      <c r="F17" s="196"/>
      <c r="G17" s="82">
        <f t="shared" ref="G17" si="16">G13-G16</f>
        <v>-70548</v>
      </c>
      <c r="H17" s="82">
        <f t="shared" ref="H17:K17" si="17">H13-H16</f>
        <v>9689</v>
      </c>
      <c r="I17" s="82">
        <f t="shared" ref="I17" si="18">I13-I16</f>
        <v>0</v>
      </c>
      <c r="J17" s="82">
        <f t="shared" si="17"/>
        <v>-2328</v>
      </c>
      <c r="K17" s="82">
        <f t="shared" si="17"/>
        <v>0</v>
      </c>
      <c r="L17" s="82">
        <f t="shared" ref="L17:M17" si="19">L13-L16</f>
        <v>0</v>
      </c>
      <c r="M17" s="82">
        <f t="shared" si="19"/>
        <v>0</v>
      </c>
    </row>
    <row r="18" spans="1:13" x14ac:dyDescent="0.2">
      <c r="B18" s="85">
        <v>13</v>
      </c>
      <c r="C18" s="335" t="s">
        <v>226</v>
      </c>
      <c r="D18" s="335"/>
      <c r="E18" s="336"/>
      <c r="F18" s="256"/>
      <c r="G18" s="86">
        <f t="shared" ref="G18" si="20">SUM(G12,G17)</f>
        <v>23490</v>
      </c>
      <c r="H18" s="86">
        <f t="shared" ref="H18:K18" si="21">SUM(H12,H17)</f>
        <v>122725</v>
      </c>
      <c r="I18" s="86">
        <f t="shared" ref="I18" si="22">SUM(I12,I17)</f>
        <v>29250</v>
      </c>
      <c r="J18" s="86">
        <f>J12+J17</f>
        <v>-142576</v>
      </c>
      <c r="K18" s="86">
        <f t="shared" si="21"/>
        <v>30297</v>
      </c>
      <c r="L18" s="86">
        <f t="shared" ref="L18:M18" si="23">SUM(L12,L17)</f>
        <v>60880</v>
      </c>
      <c r="M18" s="86">
        <f t="shared" si="23"/>
        <v>60880</v>
      </c>
    </row>
    <row r="19" spans="1:13" x14ac:dyDescent="0.2">
      <c r="B19" s="370">
        <v>14</v>
      </c>
      <c r="C19" s="248" t="s">
        <v>311</v>
      </c>
      <c r="D19" s="371"/>
      <c r="E19" s="371"/>
      <c r="F19" s="261"/>
      <c r="G19" s="76">
        <v>71069</v>
      </c>
      <c r="H19" s="76">
        <v>62181</v>
      </c>
      <c r="I19" s="76">
        <v>0</v>
      </c>
      <c r="J19" s="76">
        <v>148326</v>
      </c>
      <c r="K19" s="76">
        <v>0</v>
      </c>
      <c r="L19" s="76">
        <v>0</v>
      </c>
      <c r="M19" s="76">
        <v>0</v>
      </c>
    </row>
    <row r="20" spans="1:13" x14ac:dyDescent="0.2">
      <c r="B20" s="370">
        <v>15</v>
      </c>
      <c r="C20" s="367" t="s">
        <v>312</v>
      </c>
      <c r="D20" s="368"/>
      <c r="E20" s="368"/>
      <c r="F20" s="369"/>
      <c r="G20" s="76">
        <v>0</v>
      </c>
      <c r="H20" s="76">
        <v>551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</row>
    <row r="21" spans="1:13" x14ac:dyDescent="0.2">
      <c r="B21" s="77">
        <v>16</v>
      </c>
      <c r="C21" s="337" t="s">
        <v>310</v>
      </c>
      <c r="D21" s="337"/>
      <c r="E21" s="338"/>
      <c r="F21" s="339"/>
      <c r="G21" s="79">
        <f t="shared" ref="G21" si="24">SUM(G19:G20)</f>
        <v>71069</v>
      </c>
      <c r="H21" s="79">
        <f t="shared" ref="H21:K21" si="25">SUM(H19:H20)</f>
        <v>62732</v>
      </c>
      <c r="I21" s="79">
        <f t="shared" ref="I21" si="26">SUM(I19:I20)</f>
        <v>0</v>
      </c>
      <c r="J21" s="79">
        <f>J19+J20</f>
        <v>148326</v>
      </c>
      <c r="K21" s="79">
        <f t="shared" si="25"/>
        <v>0</v>
      </c>
      <c r="L21" s="79">
        <f t="shared" ref="L21:M21" si="27">SUM(L19:L20)</f>
        <v>0</v>
      </c>
      <c r="M21" s="79">
        <f t="shared" si="27"/>
        <v>0</v>
      </c>
    </row>
    <row r="22" spans="1:13" x14ac:dyDescent="0.2">
      <c r="B22" s="77">
        <v>17</v>
      </c>
      <c r="C22" s="83" t="s">
        <v>103</v>
      </c>
      <c r="D22" s="83"/>
      <c r="E22" s="249"/>
      <c r="F22" s="257"/>
      <c r="G22" s="88">
        <v>55960</v>
      </c>
      <c r="H22" s="88">
        <v>41000</v>
      </c>
      <c r="I22" s="88">
        <v>29250</v>
      </c>
      <c r="J22" s="88">
        <v>5750</v>
      </c>
      <c r="K22" s="88">
        <v>0</v>
      </c>
      <c r="L22" s="88">
        <v>25000</v>
      </c>
      <c r="M22" s="88">
        <v>25000</v>
      </c>
    </row>
    <row r="23" spans="1:13" x14ac:dyDescent="0.2">
      <c r="A23" s="15"/>
      <c r="B23" s="89">
        <v>18</v>
      </c>
      <c r="C23" s="90" t="s">
        <v>229</v>
      </c>
      <c r="D23" s="90"/>
      <c r="E23" s="250"/>
      <c r="F23" s="262"/>
      <c r="G23" s="91">
        <f t="shared" ref="G23" si="28">G21-G22</f>
        <v>15109</v>
      </c>
      <c r="H23" s="91">
        <f t="shared" ref="H23:J23" si="29">H21-H22</f>
        <v>21732</v>
      </c>
      <c r="I23" s="91">
        <f t="shared" ref="I23" si="30">I21-I22</f>
        <v>-29250</v>
      </c>
      <c r="J23" s="91">
        <f t="shared" si="29"/>
        <v>142576</v>
      </c>
      <c r="K23" s="91">
        <v>0</v>
      </c>
      <c r="L23" s="91">
        <f t="shared" ref="L23:M23" si="31">L21-L22</f>
        <v>-25000</v>
      </c>
      <c r="M23" s="91">
        <f t="shared" si="31"/>
        <v>-25000</v>
      </c>
    </row>
    <row r="24" spans="1:13" x14ac:dyDescent="0.2">
      <c r="A24" s="15"/>
      <c r="B24" s="92">
        <v>19</v>
      </c>
      <c r="C24" s="93" t="s">
        <v>225</v>
      </c>
      <c r="D24" s="93" t="s">
        <v>435</v>
      </c>
      <c r="E24" s="251" t="s">
        <v>434</v>
      </c>
      <c r="F24" s="258"/>
      <c r="G24" s="94">
        <f t="shared" ref="G24" si="32">SUM(G18,G23)</f>
        <v>38599</v>
      </c>
      <c r="H24" s="94">
        <f t="shared" ref="H24:K24" si="33">SUM(H18,H23)</f>
        <v>144457</v>
      </c>
      <c r="I24" s="94">
        <f t="shared" ref="I24" si="34">SUM(I18,I23)</f>
        <v>0</v>
      </c>
      <c r="J24" s="94">
        <f>J18+J23</f>
        <v>0</v>
      </c>
      <c r="K24" s="94">
        <f t="shared" si="33"/>
        <v>30297</v>
      </c>
      <c r="L24" s="94">
        <f t="shared" ref="L24:M24" si="35">SUM(L18,L23)</f>
        <v>35880</v>
      </c>
      <c r="M24" s="94">
        <f t="shared" si="35"/>
        <v>35880</v>
      </c>
    </row>
    <row r="25" spans="1:13" x14ac:dyDescent="0.2">
      <c r="F25" s="333"/>
      <c r="G25" s="1"/>
      <c r="H25" s="1"/>
      <c r="I25" s="1"/>
      <c r="J25" s="1"/>
      <c r="K25" s="237"/>
      <c r="L25" s="8"/>
    </row>
    <row r="26" spans="1:13" x14ac:dyDescent="0.2">
      <c r="F26" s="333"/>
    </row>
    <row r="27" spans="1:13" x14ac:dyDescent="0.2">
      <c r="B27" t="s">
        <v>428</v>
      </c>
      <c r="C27" t="s">
        <v>441</v>
      </c>
      <c r="F27" s="334"/>
      <c r="M27" t="s">
        <v>442</v>
      </c>
    </row>
    <row r="28" spans="1:13" x14ac:dyDescent="0.2">
      <c r="C28" t="s">
        <v>429</v>
      </c>
      <c r="D28" t="s">
        <v>438</v>
      </c>
      <c r="F28" s="333"/>
    </row>
    <row r="29" spans="1:13" x14ac:dyDescent="0.2">
      <c r="B29" t="s">
        <v>430</v>
      </c>
      <c r="C29" t="s">
        <v>443</v>
      </c>
      <c r="F29" s="333"/>
    </row>
    <row r="30" spans="1:13" x14ac:dyDescent="0.2">
      <c r="B30" t="s">
        <v>431</v>
      </c>
      <c r="C30" t="s">
        <v>440</v>
      </c>
      <c r="E30" t="s">
        <v>439</v>
      </c>
      <c r="F30" t="s">
        <v>444</v>
      </c>
      <c r="H30" s="380"/>
    </row>
    <row r="31" spans="1:13" x14ac:dyDescent="0.2">
      <c r="B31" t="s">
        <v>432</v>
      </c>
      <c r="C31" t="s">
        <v>465</v>
      </c>
    </row>
    <row r="32" spans="1:13" x14ac:dyDescent="0.2">
      <c r="C32" t="s">
        <v>445</v>
      </c>
    </row>
    <row r="34" spans="2:12" x14ac:dyDescent="0.2">
      <c r="I34" t="s">
        <v>472</v>
      </c>
    </row>
    <row r="35" spans="2:12" x14ac:dyDescent="0.2">
      <c r="B35" t="s">
        <v>446</v>
      </c>
      <c r="D35" s="384">
        <v>44895</v>
      </c>
      <c r="I35" t="s">
        <v>232</v>
      </c>
    </row>
    <row r="37" spans="2:12" x14ac:dyDescent="0.2">
      <c r="B37" s="15"/>
      <c r="C37" s="8"/>
      <c r="D37" s="8"/>
      <c r="E37" s="8"/>
      <c r="F37" s="8"/>
      <c r="G37" s="1"/>
      <c r="H37" s="8"/>
      <c r="I37" s="8"/>
      <c r="J37" s="8"/>
      <c r="K37" s="237"/>
      <c r="L37" s="8"/>
    </row>
    <row r="38" spans="2:12" x14ac:dyDescent="0.2">
      <c r="B38" s="15"/>
      <c r="C38" s="1"/>
      <c r="D38" s="1"/>
      <c r="E38" s="1"/>
      <c r="F38" s="1"/>
      <c r="G38" s="1"/>
      <c r="H38" s="1"/>
      <c r="I38" s="1"/>
      <c r="J38" s="1"/>
      <c r="K38" s="237"/>
      <c r="L38" s="8"/>
    </row>
    <row r="41" spans="2:12" x14ac:dyDescent="0.2">
      <c r="K41" s="237"/>
      <c r="L41" s="8"/>
    </row>
    <row r="42" spans="2:12" x14ac:dyDescent="0.2">
      <c r="K42" s="237"/>
      <c r="L42" s="8"/>
    </row>
    <row r="53" spans="14:14" x14ac:dyDescent="0.2">
      <c r="N53" t="s">
        <v>303</v>
      </c>
    </row>
  </sheetData>
  <mergeCells count="2">
    <mergeCell ref="K3:M3"/>
    <mergeCell ref="G3:J3"/>
  </mergeCells>
  <phoneticPr fontId="7" type="noConversion"/>
  <pageMargins left="0.7" right="0.7" top="0.78740157499999996" bottom="0.78740157499999996" header="0.3" footer="0.3"/>
  <pageSetup paperSize="9" orientation="landscape" r:id="rId1"/>
  <headerFooter>
    <oddHeader xml:space="preserve">&amp;CROZPOČET OBCE NA ROKY 2023 - 2025
N Á V R H&amp;R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Príjmy obce</vt:lpstr>
      <vt:lpstr>Výdavky obce</vt:lpstr>
      <vt:lpstr>FO obce</vt:lpstr>
      <vt:lpstr>PríjmyZŠ23</vt:lpstr>
      <vt:lpstr>VýdavkyZŠ23</vt:lpstr>
      <vt:lpstr>FO ZŠ23</vt:lpstr>
      <vt:lpstr>Rekapituácia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ILIAŠOVÁ Eva</cp:lastModifiedBy>
  <cp:lastPrinted>2022-11-30T14:24:11Z</cp:lastPrinted>
  <dcterms:created xsi:type="dcterms:W3CDTF">2010-12-10T13:54:24Z</dcterms:created>
  <dcterms:modified xsi:type="dcterms:W3CDTF">2022-11-30T15:28:54Z</dcterms:modified>
</cp:coreProperties>
</file>